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peacock\Documents\Filing Cabinet\Common Data Set\2019\"/>
    </mc:Choice>
  </mc:AlternateContent>
  <bookViews>
    <workbookView xWindow="0" yWindow="0" windowWidth="18204" windowHeight="8772"/>
  </bookViews>
  <sheets>
    <sheet name="General" sheetId="13" r:id="rId1"/>
    <sheet name="Enrollment and Persistence" sheetId="2" r:id="rId2"/>
    <sheet name="Admissions" sheetId="3" r:id="rId3"/>
    <sheet name="Transfers" sheetId="5" r:id="rId4"/>
    <sheet name="Offerings" sheetId="14" r:id="rId5"/>
    <sheet name="Student Life" sheetId="6" r:id="rId6"/>
    <sheet name="Expenses" sheetId="7" r:id="rId7"/>
    <sheet name="Financial Aid" sheetId="8" r:id="rId8"/>
    <sheet name="Courses and Faculty" sheetId="9" r:id="rId9"/>
    <sheet name="Majors" sheetId="15" r:id="rId10"/>
  </sheets>
  <definedNames>
    <definedName name="HTML_CodePage" hidden="1">1252</definedName>
    <definedName name="HTML_Control" localSheetId="4" hidden="1">{"'new stud attri'!$A$1:$J$58"}</definedName>
    <definedName name="HTML_Control" hidden="1">{"'new stud attri'!$A$1:$J$58"}</definedName>
    <definedName name="HTML_Description" hidden="1">"Source:  Survey of American Freshmen"</definedName>
    <definedName name="HTML_Email" hidden="1">""</definedName>
    <definedName name="HTML_Header" hidden="1">""</definedName>
    <definedName name="HTML_LastUpdate" hidden="1">"1/5/01"</definedName>
    <definedName name="HTML_LineAfter" hidden="1">TRUE</definedName>
    <definedName name="HTML_LineBefore" hidden="1">TRUE</definedName>
    <definedName name="HTML_Name" hidden="1">"Ross Peacock"</definedName>
    <definedName name="HTML_OBDlg2" hidden="1">TRUE</definedName>
    <definedName name="HTML_OBDlg4" hidden="1">TRUE</definedName>
    <definedName name="HTML_OS" hidden="1">0</definedName>
    <definedName name="HTML_PathFile" hidden="1">"E:\MacHTTP Software &amp; Docs\WWW\Databook\attributes.html"</definedName>
    <definedName name="HTML_Title" hidden="1">"2000-2001 Databook"</definedName>
    <definedName name="HTML1_1" hidden="1">"[databook]Sheet1!$A$7:$E$377"</definedName>
    <definedName name="HTML1_10" hidden="1">""</definedName>
    <definedName name="HTML1_11" hidden="1">-4146</definedName>
    <definedName name="HTML1_12" hidden="1">"Sardonicus II:databook3.html"</definedName>
    <definedName name="HTML1_2" hidden="1">1</definedName>
    <definedName name="HTML1_3" hidden="1">"Academic Year 1995-96"</definedName>
    <definedName name="HTML1_4" hidden="1">""</definedName>
    <definedName name="HTML1_5" hidden="1">""</definedName>
    <definedName name="HTML1_6" hidden="1">-4146</definedName>
    <definedName name="HTML1_7" hidden="1">-4146</definedName>
    <definedName name="HTML1_8" hidden="1">"4/4/96"</definedName>
    <definedName name="HTML1_9" hidden="1">"Ross Peacock"</definedName>
    <definedName name="HTML10_1" hidden="1">"'[9697databook]Sheet1'!$A$338:$D$382"</definedName>
    <definedName name="HTML10_10" hidden="1">""</definedName>
    <definedName name="HTML10_11" hidden="1">1</definedName>
    <definedName name="HTML10_12" hidden="1">"Sardonicus II:Filing Cabinet:Data Book:finance.html"</definedName>
    <definedName name="HTML10_2" hidden="1">1</definedName>
    <definedName name="HTML10_3" hidden="1">"Databook Finances"</definedName>
    <definedName name="HTML10_4" hidden="1">"Finances and Endowment"</definedName>
    <definedName name="HTML10_5" hidden="1">""</definedName>
    <definedName name="HTML10_6" hidden="1">-4146</definedName>
    <definedName name="HTML10_7" hidden="1">-4146</definedName>
    <definedName name="HTML10_8" hidden="1">"10/31/96"</definedName>
    <definedName name="HTML10_9" hidden="1">"Ross Peacock"</definedName>
    <definedName name="HTML11_1" hidden="1">"'[9697databook]Sheet1'!$A$211:$D$284"</definedName>
    <definedName name="HTML11_10" hidden="1">""</definedName>
    <definedName name="HTML11_11" hidden="1">1</definedName>
    <definedName name="HTML11_12" hidden="1">"Sardonicus II:Filing Cabinet:Data Book:temp2.html"</definedName>
    <definedName name="HTML11_2" hidden="1">1</definedName>
    <definedName name="HTML11_3" hidden="1">"9697databook"</definedName>
    <definedName name="HTML11_4" hidden="1">"Sheet1"</definedName>
    <definedName name="HTML11_5" hidden="1">""</definedName>
    <definedName name="HTML11_6" hidden="1">-4146</definedName>
    <definedName name="HTML11_7" hidden="1">-4146</definedName>
    <definedName name="HTML11_8" hidden="1">"11/21/96"</definedName>
    <definedName name="HTML11_9" hidden="1">"Ross Peacock"</definedName>
    <definedName name="HTML12_1" hidden="1">"'[9697databook]Sheet1'!$A$384:$D$389"</definedName>
    <definedName name="HTML12_10" hidden="1">""</definedName>
    <definedName name="HTML12_11" hidden="1">1</definedName>
    <definedName name="HTML12_12" hidden="1">"Sardonicus II:temp.html"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"'[9697databook]Sheet1'!$A$286:$D$343"</definedName>
    <definedName name="HTML13_10" hidden="1">""</definedName>
    <definedName name="HTML13_11" hidden="1">1</definedName>
    <definedName name="HTML13_12" hidden="1">"Sardonicus II:HTTP Software:MacHTTP 2.0:MacHTTP Software &amp; Docs:WWW:Databook:attributes2.html"</definedName>
    <definedName name="HTML13_2" hidden="1">1</definedName>
    <definedName name="HTML13_3" hidden="1">"New Students"</definedName>
    <definedName name="HTML13_4" hidden="1">"New Student Characteristics"</definedName>
    <definedName name="HTML13_5" hidden="1">""</definedName>
    <definedName name="HTML13_6" hidden="1">-4146</definedName>
    <definedName name="HTML13_7" hidden="1">1</definedName>
    <definedName name="HTML13_8" hidden="1">"1/22/97"</definedName>
    <definedName name="HTML13_9" hidden="1">"Ross Peacock"</definedName>
    <definedName name="HTML14_1" hidden="1">"'[9798 Databook]General'!$A$1:$E$36"</definedName>
    <definedName name="HTML14_10" hidden="1">""</definedName>
    <definedName name="HTML14_11" hidden="1">1</definedName>
    <definedName name="HTML14_12" hidden="1">"Sardonicus II:HTTP Software:MacHTTP 2.0:MacHTTP Software &amp; Docs:WWW:Databook:gen_info.html"</definedName>
    <definedName name="HTML14_2" hidden="1">1</definedName>
    <definedName name="HTML14_3" hidden="1">"9798 Databook"</definedName>
    <definedName name="HTML14_4" hidden="1">"General Info"</definedName>
    <definedName name="HTML14_5" hidden="1">""</definedName>
    <definedName name="HTML14_6" hidden="1">1</definedName>
    <definedName name="HTML14_7" hidden="1">-4146</definedName>
    <definedName name="HTML14_8" hidden="1">"9/19/97"</definedName>
    <definedName name="HTML14_9" hidden="1">"Ross Peacock"</definedName>
    <definedName name="HTML15_1" hidden="1">"'[9798 Databook]Enrollment'!$A$1:$F$45"</definedName>
    <definedName name="HTML15_10" hidden="1">""</definedName>
    <definedName name="HTML15_11" hidden="1">1</definedName>
    <definedName name="HTML15_12" hidden="1">"Sardonicus II:HTTP Software:MacHTTP 2.0:MacHTTP Software &amp; Docs:WWW:Databook:enr_adm3.html"</definedName>
    <definedName name="HTML15_2" hidden="1">1</definedName>
    <definedName name="HTML15_3" hidden="1">"9798 Databook"</definedName>
    <definedName name="HTML15_4" hidden="1">"Enrollment"</definedName>
    <definedName name="HTML15_5" hidden="1">""</definedName>
    <definedName name="HTML15_6" hidden="1">-4146</definedName>
    <definedName name="HTML15_7" hidden="1">1</definedName>
    <definedName name="HTML15_8" hidden="1">"9/19/97"</definedName>
    <definedName name="HTML15_9" hidden="1">"Ross Peacock"</definedName>
    <definedName name="HTML16_1" hidden="1">"'[9798 Databook]Enrollment'!$A$2:$F$46"</definedName>
    <definedName name="HTML16_10" hidden="1">""</definedName>
    <definedName name="HTML16_11" hidden="1">1</definedName>
    <definedName name="HTML16_12" hidden="1">"Sardonicus II:HTTP Software:MacHTTP 2.0:MacHTTP Software &amp; Docs:WWW:Databook:enr_adm3.html"</definedName>
    <definedName name="HTML16_2" hidden="1">1</definedName>
    <definedName name="HTML16_3" hidden="1">"9798 Databook"</definedName>
    <definedName name="HTML16_4" hidden="1">"Enrollment"</definedName>
    <definedName name="HTML16_5" hidden="1">""</definedName>
    <definedName name="HTML16_6" hidden="1">-4146</definedName>
    <definedName name="HTML16_7" hidden="1">1</definedName>
    <definedName name="HTML16_8" hidden="1">"9/22/97"</definedName>
    <definedName name="HTML16_9" hidden="1">"Ross Peacock"</definedName>
    <definedName name="HTML17_1" hidden="1">"'[9798 Databook]Divisonal Enrollments'!$A$2:$F$35"</definedName>
    <definedName name="HTML17_10" hidden="1">""</definedName>
    <definedName name="HTML17_11" hidden="1">1</definedName>
    <definedName name="HTML17_12" hidden="1">"Sardonicus II:HTTP Software:MacHTTP 2.0:MacHTTP Software &amp; Docs:WWW:Databook:div_enroll.html"</definedName>
    <definedName name="HTML17_2" hidden="1">1</definedName>
    <definedName name="HTML17_3" hidden="1">"9798 Databook"</definedName>
    <definedName name="HTML17_4" hidden="1">"Divisonal Enrollments"</definedName>
    <definedName name="HTML17_5" hidden="1">""</definedName>
    <definedName name="HTML17_6" hidden="1">-4146</definedName>
    <definedName name="HTML17_7" hidden="1">1</definedName>
    <definedName name="HTML17_8" hidden="1">"9/22/97"</definedName>
    <definedName name="HTML17_9" hidden="1">"Ross Peacock"</definedName>
    <definedName name="HTML18_1" hidden="1">"'[9798 Databook]Degrees'!$A$2:$F$70"</definedName>
    <definedName name="HTML18_10" hidden="1">""</definedName>
    <definedName name="HTML18_11" hidden="1">1</definedName>
    <definedName name="HTML18_12" hidden="1">"Sardonicus II:HTTP Software:MacHTTP 2.0:MacHTTP Software &amp; Docs:WWW:Databook:grad_stats.html"</definedName>
    <definedName name="HTML18_2" hidden="1">1</definedName>
    <definedName name="HTML18_3" hidden="1">"9798 Databook"</definedName>
    <definedName name="HTML18_4" hidden="1">"Graduation Statistics"</definedName>
    <definedName name="HTML18_5" hidden="1">""</definedName>
    <definedName name="HTML18_6" hidden="1">1</definedName>
    <definedName name="HTML18_7" hidden="1">-4146</definedName>
    <definedName name="HTML18_8" hidden="1">"9/22/97"</definedName>
    <definedName name="HTML18_9" hidden="1">"Ross Peacock"</definedName>
    <definedName name="HTML19_1" hidden="1">"'[9798 Databook]Endowment'!$A$1:$C$7"</definedName>
    <definedName name="HTML19_10" hidden="1">""</definedName>
    <definedName name="HTML19_11" hidden="1">1</definedName>
    <definedName name="HTML19_12" hidden="1">"Sardonicus II:HTTP Software:MacHTTP 2.0:MacHTTP Software &amp; Docs:WWW:Databook:endow.html"</definedName>
    <definedName name="HTML19_2" hidden="1">1</definedName>
    <definedName name="HTML19_3" hidden="1">"9798 Databook"</definedName>
    <definedName name="HTML19_4" hidden="1">"Endowment"</definedName>
    <definedName name="HTML19_5" hidden="1">""</definedName>
    <definedName name="HTML19_6" hidden="1">-4146</definedName>
    <definedName name="HTML19_7" hidden="1">1</definedName>
    <definedName name="HTML19_8" hidden="1">"12/11/97"</definedName>
    <definedName name="HTML19_9" hidden="1">"Ross Peacock"</definedName>
    <definedName name="HTML2_1" hidden="1">"'[9697databook]Sheet1'!$A$7:$D$380"</definedName>
    <definedName name="HTML2_10" hidden="1">""</definedName>
    <definedName name="HTML2_11" hidden="1">1</definedName>
    <definedName name="HTML2_12" hidden="1">"Sardonicus II:HTTP Software:MacHTTP 2.0:MacHTTP Software &amp; Docs:WWW:Documents:96databook.html"</definedName>
    <definedName name="HTML2_2" hidden="1">1</definedName>
    <definedName name="HTML2_3" hidden="1">"9697databook"</definedName>
    <definedName name="HTML2_4" hidden="1">"Oberlin College Databook"</definedName>
    <definedName name="HTML2_5" hidden="1">""</definedName>
    <definedName name="HTML2_6" hidden="1">-4146</definedName>
    <definedName name="HTML2_7" hidden="1">-4146</definedName>
    <definedName name="HTML2_8" hidden="1">"10/28/96"</definedName>
    <definedName name="HTML2_9" hidden="1">"Ross Peacock"</definedName>
    <definedName name="HTML20_1" hidden="1">"'[9798 Databook]new stud attri'!$A$1:$F$58"</definedName>
    <definedName name="HTML20_10" hidden="1">""</definedName>
    <definedName name="HTML20_11" hidden="1">1</definedName>
    <definedName name="HTML20_12" hidden="1">"Sardonicus II:HTTP Software:MacHTTP 2.0:MacHTTP Software &amp; Docs:WWW:Databook:attributes.html"</definedName>
    <definedName name="HTML20_2" hidden="1">1</definedName>
    <definedName name="HTML20_3" hidden="1">"97-98 Databook"</definedName>
    <definedName name="HTML20_4" hidden="1">"Oberlin New Student Attributes"</definedName>
    <definedName name="HTML20_5" hidden="1">"Source:  Survey of American Freshmen"</definedName>
    <definedName name="HTML20_6" hidden="1">1</definedName>
    <definedName name="HTML20_7" hidden="1">1</definedName>
    <definedName name="HTML20_8" hidden="1">"2/3/98"</definedName>
    <definedName name="HTML20_9" hidden="1">"Ross Peacock"</definedName>
    <definedName name="HTML3_1" hidden="1">"'[9697databook]Sheet1'!$A$7:$D$43"</definedName>
    <definedName name="HTML3_10" hidden="1">""</definedName>
    <definedName name="HTML3_11" hidden="1">1</definedName>
    <definedName name="HTML3_12" hidden="1">"Sardonicus II:Filing Cabinet:Data Book:gen_info.html"</definedName>
    <definedName name="HTML3_2" hidden="1">1</definedName>
    <definedName name="HTML3_3" hidden="1">"Databook General Info"</definedName>
    <definedName name="HTML3_4" hidden="1">"General Information"</definedName>
    <definedName name="HTML3_5" hidden="1">""</definedName>
    <definedName name="HTML3_6" hidden="1">-4146</definedName>
    <definedName name="HTML3_7" hidden="1">-4146</definedName>
    <definedName name="HTML3_8" hidden="1">"10/31/96"</definedName>
    <definedName name="HTML3_9" hidden="1">"Ross Peacock"</definedName>
    <definedName name="HTML4_1" hidden="1">"'[9697databook]Sheet1'!$A$44:$D$88"</definedName>
    <definedName name="HTML4_10" hidden="1">""</definedName>
    <definedName name="HTML4_11" hidden="1">1</definedName>
    <definedName name="HTML4_12" hidden="1">"Sardonicus II:Filing Cabinet:data book temp.html"</definedName>
    <definedName name="HTML4_2" hidden="1">1</definedName>
    <definedName name="HTML4_3" hidden="1">"Databook Enrollment and Admissions"</definedName>
    <definedName name="HTML4_4" hidden="1">"Enrollment and Admissions"</definedName>
    <definedName name="HTML4_5" hidden="1">"Enrollment data are as of the official reporting date (generally after add-drop period)"</definedName>
    <definedName name="HTML4_6" hidden="1">-4146</definedName>
    <definedName name="HTML4_7" hidden="1">-4146</definedName>
    <definedName name="HTML4_8" hidden="1">"12/3/96"</definedName>
    <definedName name="HTML4_9" hidden="1">"Ross Peacock"</definedName>
    <definedName name="HTML5_1" hidden="1">"'[9697databook]Sheet1'!$A$89:$D$103"</definedName>
    <definedName name="HTML5_10" hidden="1">""</definedName>
    <definedName name="HTML5_11" hidden="1">1</definedName>
    <definedName name="HTML5_12" hidden="1">"Sardonicus II:Filing Cabinet:Data Book:library.html"</definedName>
    <definedName name="HTML5_2" hidden="1">1</definedName>
    <definedName name="HTML5_3" hidden="1">"Databook Library"</definedName>
    <definedName name="HTML5_4" hidden="1">"Oberlin College Library"</definedName>
    <definedName name="HTML5_5" hidden="1">""</definedName>
    <definedName name="HTML5_6" hidden="1">-4146</definedName>
    <definedName name="HTML5_7" hidden="1">-4146</definedName>
    <definedName name="HTML5_8" hidden="1">"10/31/96"</definedName>
    <definedName name="HTML5_9" hidden="1">"Ross Peacock"</definedName>
    <definedName name="HTML6_1" hidden="1">"'[9697databook]Sheet1'!$A$105:$D$174"</definedName>
    <definedName name="HTML6_10" hidden="1">""</definedName>
    <definedName name="HTML6_11" hidden="1">1</definedName>
    <definedName name="HTML6_12" hidden="1">"Sardonicus II:Filing Cabinet:Data Book:grad_stats.html"</definedName>
    <definedName name="HTML6_2" hidden="1">1</definedName>
    <definedName name="HTML6_3" hidden="1">"Databook Grad Stats"</definedName>
    <definedName name="HTML6_4" hidden="1">"Graduation Statistics"</definedName>
    <definedName name="HTML6_5" hidden="1">""</definedName>
    <definedName name="HTML6_6" hidden="1">-4146</definedName>
    <definedName name="HTML6_7" hidden="1">-4146</definedName>
    <definedName name="HTML6_8" hidden="1">"10/31/96"</definedName>
    <definedName name="HTML6_9" hidden="1">"Ross Peacock"</definedName>
    <definedName name="HTML7_1" hidden="1">"'[9697databook]Sheet1'!$A$175:$B$207"</definedName>
    <definedName name="HTML7_10" hidden="1">""</definedName>
    <definedName name="HTML7_11" hidden="1">1</definedName>
    <definedName name="HTML7_12" hidden="1">"Sardonicus II:Filing Cabinet:Data Book:plans_occup.html"</definedName>
    <definedName name="HTML7_2" hidden="1">1</definedName>
    <definedName name="HTML7_3" hidden="1">"Databook Activities and Plans"</definedName>
    <definedName name="HTML7_4" hidden="1">"Student Activities, Plans and Occupations"</definedName>
    <definedName name="HTML7_5" hidden="1">""</definedName>
    <definedName name="HTML7_6" hidden="1">-4146</definedName>
    <definedName name="HTML7_7" hidden="1">-4146</definedName>
    <definedName name="HTML7_8" hidden="1">"10/31/96"</definedName>
    <definedName name="HTML7_9" hidden="1">"Ross Peacock"</definedName>
    <definedName name="HTML8_1" hidden="1">"'[9697databook]Sheet1'!$A$209:$D$278"</definedName>
    <definedName name="HTML8_10" hidden="1">""</definedName>
    <definedName name="HTML8_11" hidden="1">1</definedName>
    <definedName name="HTML8_12" hidden="1">"Sardonicus II:Filing Cabinet:Data Book:enr_adm2.html"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"10/31/96"</definedName>
    <definedName name="HTML8_9" hidden="1">"Ross Peacock"</definedName>
    <definedName name="HTML9_1" hidden="1">"'[9697databook]Sheet1'!$A$279:$D$336"</definedName>
    <definedName name="HTML9_10" hidden="1">""</definedName>
    <definedName name="HTML9_11" hidden="1">1</definedName>
    <definedName name="HTML9_12" hidden="1">"Sardonicus II:Filing Cabinet:Data Book:attributes.html"</definedName>
    <definedName name="HTML9_2" hidden="1">1</definedName>
    <definedName name="HTML9_3" hidden="1">"Databook New Student Attributes"</definedName>
    <definedName name="HTML9_4" hidden="1">"New Student Attributes"</definedName>
    <definedName name="HTML9_5" hidden="1">""</definedName>
    <definedName name="HTML9_6" hidden="1">-4146</definedName>
    <definedName name="HTML9_7" hidden="1">-4146</definedName>
    <definedName name="HTML9_8" hidden="1">"10/31/96"</definedName>
    <definedName name="HTML9_9" hidden="1">"Ross Peacock"</definedName>
    <definedName name="HTMLCount" hidden="1">20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0" i="8" l="1"/>
  <c r="E50" i="8"/>
  <c r="D50" i="8"/>
  <c r="F27" i="8"/>
  <c r="E27" i="8"/>
  <c r="F24" i="8"/>
  <c r="E24" i="8"/>
  <c r="E23" i="8"/>
  <c r="F22" i="8"/>
  <c r="E22" i="8"/>
  <c r="F18" i="8"/>
  <c r="E18" i="8"/>
  <c r="E16" i="8"/>
  <c r="E200" i="3" l="1"/>
  <c r="C174" i="3"/>
  <c r="C153" i="3"/>
  <c r="C152" i="3"/>
  <c r="E65" i="8"/>
  <c r="E64" i="8"/>
  <c r="D21" i="7" l="1"/>
  <c r="C21" i="7"/>
  <c r="D19" i="7"/>
  <c r="C19" i="7"/>
  <c r="C11" i="5" l="1"/>
  <c r="C10" i="5"/>
  <c r="E6" i="3" l="1"/>
  <c r="E5" i="3"/>
  <c r="E62" i="2"/>
  <c r="E61" i="2"/>
  <c r="E60" i="2"/>
  <c r="E57" i="2"/>
  <c r="C41" i="2"/>
  <c r="C39" i="2"/>
  <c r="D9" i="2"/>
  <c r="C9" i="2"/>
  <c r="F83" i="2" l="1"/>
  <c r="F95" i="2"/>
  <c r="F57" i="2" l="1"/>
  <c r="F58" i="2"/>
  <c r="F60" i="2"/>
  <c r="F61" i="2"/>
  <c r="F62" i="2"/>
  <c r="F68" i="2"/>
  <c r="F69" i="2"/>
  <c r="F71" i="2"/>
  <c r="F72" i="2"/>
  <c r="F73" i="2"/>
  <c r="E74" i="2"/>
  <c r="D74" i="2"/>
  <c r="C74" i="2"/>
  <c r="E70" i="2"/>
  <c r="D70" i="2"/>
  <c r="C70" i="2"/>
  <c r="E63" i="2"/>
  <c r="D63" i="2"/>
  <c r="C63" i="2"/>
  <c r="E59" i="2"/>
  <c r="D59" i="2"/>
  <c r="C59" i="2"/>
  <c r="D197" i="3"/>
  <c r="E179" i="3"/>
  <c r="D179" i="3"/>
  <c r="C179" i="3"/>
  <c r="D171" i="3"/>
  <c r="C171" i="3"/>
  <c r="C17" i="2"/>
  <c r="D17" i="2"/>
  <c r="E17" i="2"/>
  <c r="F17" i="2"/>
  <c r="F10" i="2"/>
  <c r="F12" i="2" s="1"/>
  <c r="E10" i="2"/>
  <c r="E12" i="2" s="1"/>
  <c r="D10" i="2"/>
  <c r="D12" i="2" s="1"/>
  <c r="C10" i="2"/>
  <c r="C12" i="2" s="1"/>
  <c r="F33" i="2"/>
  <c r="E33" i="2"/>
  <c r="D33" i="2"/>
  <c r="E12" i="5"/>
  <c r="D12" i="5"/>
  <c r="C12" i="5"/>
  <c r="E25" i="8"/>
  <c r="F25" i="8"/>
  <c r="F20" i="8"/>
  <c r="E20" i="8"/>
  <c r="K51" i="9"/>
  <c r="K48" i="9"/>
  <c r="F74" i="2" l="1"/>
  <c r="F59" i="2"/>
  <c r="D64" i="2"/>
  <c r="F63" i="2"/>
  <c r="E64" i="2"/>
  <c r="F19" i="2"/>
  <c r="F70" i="2"/>
  <c r="D75" i="2"/>
  <c r="C64" i="2"/>
  <c r="E75" i="2"/>
  <c r="F18" i="2"/>
  <c r="C75" i="2"/>
  <c r="F64" i="2" l="1"/>
  <c r="F75" i="2"/>
  <c r="F20" i="2"/>
</calcChain>
</file>

<file path=xl/sharedStrings.xml><?xml version="1.0" encoding="utf-8"?>
<sst xmlns="http://schemas.openxmlformats.org/spreadsheetml/2006/main" count="1709" uniqueCount="954">
  <si>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</si>
  <si>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</si>
  <si>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</si>
  <si>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</si>
  <si>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</si>
  <si>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</si>
  <si>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</si>
  <si>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</si>
  <si>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</si>
  <si>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</si>
  <si>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</si>
  <si>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</si>
  <si>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</si>
  <si>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</si>
  <si>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</si>
  <si>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</si>
  <si>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</si>
  <si>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</si>
  <si>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</si>
  <si>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</si>
  <si>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</si>
  <si>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</si>
  <si>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</si>
  <si>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</si>
  <si>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</si>
  <si>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</si>
  <si>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</si>
  <si>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</si>
  <si>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</si>
  <si>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</si>
  <si>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</si>
  <si>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</si>
  <si>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</si>
  <si>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</si>
  <si>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</si>
  <si>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</si>
  <si>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</si>
  <si>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</si>
  <si>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</si>
  <si>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</si>
  <si>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</si>
  <si>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</si>
  <si>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</si>
  <si>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</si>
  <si>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</si>
  <si>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</si>
  <si>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</si>
  <si>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</si>
  <si>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</si>
  <si>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</si>
  <si>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</si>
  <si>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</si>
  <si>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</si>
  <si>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</si>
  <si>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</si>
  <si>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</si>
  <si>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</si>
  <si>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</si>
  <si>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</si>
  <si>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</si>
  <si>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</si>
  <si>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</si>
  <si>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</si>
  <si>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</si>
  <si>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</si>
  <si>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</si>
  <si>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</si>
  <si>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</si>
  <si>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</si>
  <si>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</si>
  <si>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</si>
  <si>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</si>
  <si>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</si>
  <si>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</si>
  <si>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</si>
  <si>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</si>
  <si>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</si>
  <si>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</si>
  <si>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</si>
  <si>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</si>
  <si>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</si>
  <si>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</si>
  <si>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</si>
  <si>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</si>
  <si>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</si>
  <si>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</si>
  <si>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</si>
  <si>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</si>
  <si>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</si>
  <si>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</si>
  <si>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</si>
  <si>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</si>
  <si>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</si>
  <si>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</si>
  <si>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</si>
  <si>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</si>
  <si>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</si>
  <si>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</si>
  <si>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t>Total
Undergraduates (both degree- and non-degree-seeking)</t>
  </si>
  <si>
    <t>B1</t>
  </si>
  <si>
    <t>B2</t>
  </si>
  <si>
    <t>B3</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</si>
  <si>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</si>
  <si>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</si>
  <si>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</si>
  <si>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</si>
  <si>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</si>
  <si>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</si>
  <si>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</si>
  <si>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</si>
  <si>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</si>
  <si>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</si>
  <si>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</si>
  <si>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</si>
  <si>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</si>
  <si>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</si>
  <si>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</si>
  <si>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</si>
  <si>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</si>
  <si>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</si>
  <si>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</si>
  <si>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</si>
  <si>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</si>
  <si>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</si>
  <si>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</si>
  <si>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</si>
  <si>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</si>
  <si>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</si>
  <si>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</si>
  <si>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</si>
  <si>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</si>
  <si>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</si>
  <si>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</si>
  <si>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</si>
  <si>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</si>
  <si>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</si>
  <si>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</si>
  <si>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</si>
  <si>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</si>
  <si>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</si>
  <si>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</si>
  <si>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</si>
  <si>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</si>
  <si>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</si>
  <si>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</si>
  <si>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</si>
  <si>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</si>
  <si>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</si>
  <si>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</si>
  <si>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</si>
  <si>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</si>
  <si>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</si>
  <si>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</si>
  <si>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</si>
  <si>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</si>
  <si>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</si>
  <si>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</si>
  <si>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</si>
  <si>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</si>
  <si>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</si>
  <si>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</si>
  <si>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</si>
  <si>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</si>
  <si>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</si>
  <si>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</si>
  <si>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</si>
  <si>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</si>
  <si>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</si>
  <si>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</si>
  <si>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</si>
  <si>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</si>
  <si>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</si>
  <si>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</si>
  <si>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</si>
  <si>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</si>
  <si>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</si>
  <si>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</si>
  <si>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</si>
  <si>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</si>
  <si>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</si>
  <si>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</si>
  <si>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</si>
  <si>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</si>
  <si>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</si>
  <si>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</si>
  <si>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</si>
  <si>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</si>
  <si>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</si>
  <si>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</si>
  <si>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</si>
  <si>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</si>
  <si>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</si>
  <si>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</si>
  <si>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</si>
  <si>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</si>
  <si>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</si>
  <si>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</si>
  <si>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</si>
  <si>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</si>
  <si>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</si>
  <si>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</si>
  <si>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</si>
  <si>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</si>
  <si>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</si>
  <si>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</si>
  <si>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</si>
  <si>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</si>
  <si>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</si>
  <si>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</si>
  <si>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</si>
  <si>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</si>
  <si>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</si>
  <si>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</si>
  <si>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</si>
  <si>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</si>
  <si>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</si>
  <si>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</si>
  <si>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</si>
  <si>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</si>
  <si>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</si>
  <si>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</si>
  <si>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</si>
  <si>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</si>
  <si>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</si>
  <si>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</si>
  <si>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</si>
  <si>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</si>
  <si>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</si>
  <si>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</si>
  <si>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</si>
  <si>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</si>
  <si>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</si>
  <si>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</si>
  <si>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</si>
  <si>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</si>
  <si>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</si>
  <si>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</si>
  <si>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</si>
  <si>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</si>
  <si>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</si>
  <si>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</si>
  <si>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</si>
  <si>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</si>
  <si>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</si>
  <si>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</si>
  <si>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</si>
  <si>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</si>
  <si>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</si>
  <si>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</si>
  <si>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</si>
  <si>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</si>
  <si>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</si>
  <si>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</si>
  <si>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</si>
  <si>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</si>
  <si>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</si>
  <si>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</si>
  <si>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</si>
  <si>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</si>
  <si>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</si>
  <si>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</si>
  <si>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</si>
  <si>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</si>
  <si>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</si>
  <si>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</si>
  <si>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</si>
  <si>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</si>
  <si>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</si>
  <si>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</si>
  <si>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</si>
  <si>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</si>
  <si>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</si>
  <si>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</si>
  <si>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</si>
  <si>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</si>
  <si>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</si>
  <si>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</si>
  <si>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</si>
  <si>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</si>
  <si>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</si>
  <si>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</si>
  <si>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</si>
  <si>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</si>
  <si>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</si>
  <si>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</si>
  <si>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</si>
  <si>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</si>
  <si>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</si>
  <si>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</si>
  <si>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</si>
  <si>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</si>
  <si>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</si>
  <si>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</si>
  <si>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</si>
  <si>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</si>
  <si>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</si>
  <si>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</si>
  <si>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</si>
  <si>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</si>
  <si>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</si>
  <si>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</si>
  <si>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</si>
  <si>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</si>
  <si>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</si>
  <si>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</si>
  <si>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</si>
  <si>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Psychology</t>
  </si>
  <si>
    <t>Other</t>
  </si>
  <si>
    <t>Name of College/University:</t>
  </si>
  <si>
    <t xml:space="preserve">Must reply by (date):  </t>
  </si>
  <si>
    <t xml:space="preserve">No set date:  </t>
  </si>
  <si>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</si>
  <si>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</si>
  <si>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</si>
  <si>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</si>
  <si>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</si>
  <si>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</si>
  <si>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</si>
  <si>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</si>
  <si>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</si>
  <si>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</si>
  <si>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</si>
  <si>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</si>
  <si>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</si>
  <si>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</si>
  <si>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</si>
  <si>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</si>
  <si>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</si>
  <si>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</si>
  <si>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</si>
  <si>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</si>
  <si>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</si>
  <si>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</si>
  <si>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</si>
  <si>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</si>
  <si>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</si>
  <si>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</si>
  <si>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</si>
  <si>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</si>
  <si>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</si>
  <si>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</si>
  <si>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</si>
  <si>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</si>
  <si>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</si>
  <si>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</si>
  <si>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</si>
  <si>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</si>
  <si>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</si>
  <si>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</si>
  <si>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</si>
  <si>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</si>
  <si>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</si>
  <si>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</si>
  <si>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</si>
  <si>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</si>
  <si>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</si>
  <si>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</si>
  <si>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</si>
  <si>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</si>
  <si>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</si>
  <si>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</si>
  <si>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</si>
  <si>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</si>
  <si>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</si>
  <si>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</si>
  <si>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</si>
  <si>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</si>
  <si>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</si>
  <si>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</si>
  <si>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</si>
  <si>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</si>
  <si>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</si>
  <si>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</si>
  <si>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</si>
  <si>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</si>
  <si>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</si>
  <si>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</si>
  <si>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</si>
  <si>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</si>
  <si>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</si>
  <si>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</si>
  <si>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</si>
  <si>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</si>
  <si>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</si>
  <si>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</si>
  <si>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</si>
  <si>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</si>
  <si>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</si>
  <si>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</si>
  <si>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</si>
  <si>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</si>
  <si>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</si>
  <si>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</si>
  <si>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</si>
  <si>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</si>
  <si>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</si>
  <si>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</si>
  <si>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</si>
  <si>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</si>
  <si>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</si>
  <si>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</si>
  <si>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</si>
  <si>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</si>
  <si>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</si>
  <si>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</si>
  <si>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</si>
  <si>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</si>
  <si>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</si>
  <si>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</si>
  <si>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</si>
  <si>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</si>
  <si>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</si>
  <si>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</si>
  <si>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</si>
  <si>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</si>
  <si>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</si>
  <si>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</si>
  <si>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</si>
  <si>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</si>
  <si>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</si>
  <si>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</si>
  <si>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</si>
  <si>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</si>
  <si>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</si>
  <si>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</si>
  <si>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</si>
  <si>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</si>
  <si>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</si>
  <si>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</si>
  <si>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</si>
  <si>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</si>
  <si>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</si>
  <si>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</si>
  <si>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</si>
  <si>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</si>
  <si>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</si>
  <si>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</si>
  <si>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</si>
  <si>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</si>
  <si>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</si>
  <si>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</si>
  <si>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</si>
  <si>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</si>
  <si>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</si>
  <si>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</si>
  <si>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</si>
  <si>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</si>
  <si>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</si>
  <si>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</si>
  <si>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</si>
  <si>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</si>
  <si>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</si>
  <si>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</si>
  <si>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</si>
  <si>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</si>
  <si>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</si>
  <si>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</si>
  <si>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</si>
  <si>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</si>
  <si>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</si>
  <si>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</si>
  <si>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</si>
  <si>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</si>
  <si>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</si>
  <si>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</si>
  <si>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</si>
  <si>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</si>
  <si>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</si>
  <si>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</si>
  <si>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</si>
  <si>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</si>
  <si>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</si>
  <si>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</si>
  <si>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</si>
  <si>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</si>
  <si>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</si>
  <si>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</si>
  <si>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</si>
  <si>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</si>
  <si>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</si>
  <si>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</si>
  <si>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</si>
  <si>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</si>
  <si>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</si>
  <si>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</si>
  <si>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</si>
  <si>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</si>
  <si>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</si>
  <si>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</si>
  <si>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</si>
  <si>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</si>
  <si>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</si>
  <si>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</si>
  <si>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</si>
  <si>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</si>
  <si>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</si>
  <si>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</si>
  <si>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</si>
  <si>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</si>
  <si>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</si>
  <si>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</si>
  <si>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</si>
  <si>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</si>
  <si>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</si>
  <si>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</si>
  <si>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</si>
  <si>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</si>
  <si>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</si>
  <si>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</si>
  <si>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</si>
  <si>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</si>
  <si>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</si>
  <si>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</si>
  <si>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</si>
  <si>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</si>
  <si>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</si>
  <si>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</si>
  <si>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</si>
  <si>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</si>
  <si>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</si>
  <si>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</si>
  <si>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</si>
  <si>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</si>
  <si>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</si>
  <si>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</si>
  <si>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</si>
  <si>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</si>
  <si>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</si>
  <si>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</si>
  <si>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</si>
  <si>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</si>
  <si>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</si>
  <si>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</si>
  <si>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</si>
  <si>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</si>
  <si>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</si>
  <si>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</si>
  <si>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</si>
  <si>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</si>
  <si>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</si>
  <si>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</si>
  <si>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</si>
  <si>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</si>
  <si>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</si>
  <si>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</si>
  <si>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</si>
  <si>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</si>
  <si>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</si>
  <si>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</si>
  <si>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</si>
  <si>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</si>
  <si>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</si>
  <si>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</si>
  <si>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</si>
  <si>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</si>
  <si>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</si>
  <si>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</si>
  <si>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</si>
  <si>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</si>
  <si>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Undergraduate per-credit-hour charges (tuition only)</t>
  </si>
  <si>
    <t>International Student’s Financial Aid Application</t>
  </si>
  <si>
    <t>International Student’s Certification of Finances</t>
  </si>
  <si>
    <t>Noncustodial PROFILE</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</si>
  <si>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</si>
  <si>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</si>
  <si>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</si>
  <si>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</si>
  <si>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</si>
  <si>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</si>
  <si>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</si>
  <si>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</si>
  <si>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</si>
  <si>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</si>
  <si>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</si>
  <si>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</si>
  <si>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</si>
  <si>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</si>
  <si>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</si>
  <si>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</si>
  <si>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</si>
  <si>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</si>
  <si>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</si>
  <si>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</si>
  <si>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</si>
  <si>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</si>
  <si>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</si>
  <si>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</si>
  <si>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</si>
  <si>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</si>
  <si>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</si>
  <si>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</si>
  <si>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</si>
  <si>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</si>
  <si>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</si>
  <si>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</si>
  <si>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</si>
  <si>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</si>
  <si>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</si>
  <si>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</si>
  <si>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</si>
  <si>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</si>
  <si>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</si>
  <si>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</si>
  <si>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</si>
  <si>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</si>
  <si>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</si>
  <si>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</si>
  <si>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</si>
  <si>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</si>
  <si>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</si>
  <si>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</si>
  <si>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</si>
  <si>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</si>
  <si>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</si>
  <si>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</si>
  <si>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</si>
  <si>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</si>
  <si>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</si>
  <si>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</si>
  <si>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</si>
  <si>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</si>
  <si>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</si>
  <si>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</si>
  <si>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</si>
  <si>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</si>
  <si>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</si>
  <si>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</si>
  <si>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</si>
  <si>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</si>
  <si>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</si>
  <si>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</si>
  <si>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</si>
  <si>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</si>
  <si>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</si>
  <si>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</si>
  <si>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</si>
  <si>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</si>
  <si>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</si>
  <si>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</si>
  <si>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</si>
  <si>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</si>
  <si>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</si>
  <si>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</si>
  <si>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</si>
  <si>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</si>
  <si>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</si>
  <si>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</si>
  <si>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</si>
  <si>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</si>
  <si>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</si>
  <si>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</si>
  <si>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</si>
  <si>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</si>
  <si>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</si>
  <si>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</si>
  <si>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</si>
  <si>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</si>
  <si>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</si>
  <si>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</si>
  <si>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</si>
  <si>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</si>
  <si>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</si>
  <si>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</si>
  <si>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</si>
  <si>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</si>
  <si>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</si>
  <si>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</si>
  <si>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</si>
  <si>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</si>
  <si>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</si>
  <si>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</si>
  <si>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</si>
  <si>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</si>
  <si>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</si>
  <si>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</si>
  <si>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</si>
  <si>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</si>
  <si>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</si>
  <si>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</si>
  <si>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</si>
  <si>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</si>
  <si>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</si>
  <si>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</si>
  <si>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</si>
  <si>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</si>
  <si>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</si>
  <si>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</si>
  <si>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</si>
  <si>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</si>
  <si>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</si>
  <si>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</si>
  <si>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</si>
  <si>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</si>
  <si>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</si>
  <si>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</si>
  <si>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</si>
  <si>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</si>
  <si>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</si>
  <si>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</si>
  <si>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</si>
  <si>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</si>
  <si>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</si>
  <si>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</si>
  <si>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</si>
  <si>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</si>
  <si>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</si>
  <si>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</si>
  <si>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</si>
  <si>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</si>
  <si>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</si>
  <si>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</si>
  <si>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</si>
  <si>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</si>
  <si>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</si>
  <si>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</si>
  <si>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</si>
  <si>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</si>
  <si>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</si>
  <si>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</si>
  <si>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NEED-BASED:</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</si>
  <si>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</si>
  <si>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</si>
  <si>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</si>
  <si>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</si>
  <si>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</si>
  <si>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</si>
  <si>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</si>
  <si>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</si>
  <si>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</si>
  <si>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</si>
  <si>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</si>
  <si>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</si>
  <si>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</si>
  <si>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</si>
  <si>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</si>
  <si>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</si>
  <si>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</si>
  <si>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</si>
  <si>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</si>
  <si>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</si>
  <si>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</si>
  <si>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</si>
  <si>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</si>
  <si>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</si>
  <si>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</si>
  <si>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</si>
  <si>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</si>
  <si>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</si>
  <si>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</si>
  <si>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</si>
  <si>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</si>
  <si>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</si>
  <si>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</si>
  <si>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</si>
  <si>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</si>
  <si>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</si>
  <si>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</si>
  <si>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</si>
  <si>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</si>
  <si>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</si>
  <si>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</si>
  <si>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</si>
  <si>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Hispanic/Latino</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</si>
  <si>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</si>
  <si>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</si>
  <si>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</si>
  <si>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</si>
  <si>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</si>
  <si>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</si>
  <si>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</si>
  <si>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</si>
  <si>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</si>
  <si>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</si>
  <si>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</si>
  <si>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</si>
  <si>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</si>
  <si>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</si>
  <si>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</si>
  <si>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</si>
  <si>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</si>
  <si>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</si>
  <si>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</si>
  <si>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</si>
  <si>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</si>
  <si>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</si>
  <si>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</si>
  <si>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</si>
  <si>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</si>
  <si>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</si>
  <si>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t>SAT Evidence-Based Reading and Writing</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</si>
  <si>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</si>
  <si>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</si>
  <si>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</si>
  <si>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</si>
  <si>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</si>
  <si>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</si>
  <si>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</si>
  <si>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</si>
  <si>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</si>
  <si>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</si>
  <si>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</si>
  <si>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</si>
  <si>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</si>
  <si>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</si>
  <si>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</si>
  <si>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</si>
  <si>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</si>
  <si>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</si>
  <si>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</si>
  <si>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</si>
  <si>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</si>
  <si>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</si>
  <si>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Percentages of first-time, first-year (freshman) degree-seeking students and degree-seeking undergraduates enrolled in Fall 2018 who fit the following categories:</t>
  </si>
  <si>
    <t>Provide 2019-2020 academic year costs of attendance for the following categories that are applicable to your institution.</t>
  </si>
  <si>
    <t xml:space="preserve">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</si>
  <si>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</si>
  <si>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Number of degree-seeking undergraduate students (CDS Item B1 if reporting on Fall 2017 cohort)</t>
  </si>
  <si>
    <t>D18</t>
  </si>
  <si>
    <t>Does your institution accept the following military/veteran transfer credits:</t>
  </si>
  <si>
    <t>Military Service Transfer Credit Policies</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</si>
  <si>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</si>
  <si>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</si>
  <si>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</si>
  <si>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</si>
  <si>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</si>
  <si>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</si>
  <si>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</si>
  <si>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</si>
  <si>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</si>
  <si>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</si>
  <si>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</si>
  <si>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</si>
  <si>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</si>
  <si>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</si>
  <si>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</si>
  <si>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</si>
  <si>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</si>
  <si>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</si>
  <si>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</si>
  <si>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</si>
  <si>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</si>
  <si>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</si>
  <si>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</si>
  <si>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</si>
  <si>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UNDER CONSTRUCTION</t>
  </si>
  <si>
    <t>Ross Peacock</t>
  </si>
  <si>
    <t>Asst VP Institutional Research and Planning</t>
  </si>
  <si>
    <t>Carnegie 203  Oberlin College</t>
  </si>
  <si>
    <t>Oberlin, OH  44074</t>
  </si>
  <si>
    <t>440.775.6927</t>
  </si>
  <si>
    <t>440.775.6905</t>
  </si>
  <si>
    <t>rpeacock@oberlin.edu</t>
  </si>
  <si>
    <t>X</t>
  </si>
  <si>
    <t>http://oberlin.edu/instres/irhome/cds/cds_explain.html</t>
  </si>
  <si>
    <t>Oberlin College</t>
  </si>
  <si>
    <t>70 North Professor Street</t>
  </si>
  <si>
    <t xml:space="preserve">     City/State/Zip/Country:</t>
  </si>
  <si>
    <t>Oberlin, OH 44074</t>
  </si>
  <si>
    <t>440.775.8411</t>
  </si>
  <si>
    <t>http://www.oberlin.edu</t>
  </si>
  <si>
    <t>1-800-622-OBIE</t>
  </si>
  <si>
    <t>101 North Professor Street</t>
  </si>
  <si>
    <t>college.admissions@oberlin.edu</t>
  </si>
  <si>
    <t>http://www.commonapp.org</t>
  </si>
  <si>
    <t>Doctoral</t>
  </si>
  <si>
    <t>First professional</t>
  </si>
  <si>
    <t>First professional certificate</t>
  </si>
  <si>
    <r>
      <t xml:space="preserve">Library Collections: </t>
    </r>
    <r>
      <rPr>
        <b/>
        <sz val="10"/>
        <rFont val="Arial"/>
        <family val="2"/>
      </rPr>
      <t>The CDS Publishers will collect library data again when a new Academic Libraries Survey is in place.</t>
    </r>
  </si>
  <si>
    <t>Please report the number of instructional faculty members in each category for Fall 2019. Include faculty who are on your institution’s payroll on the census date your institution uses for IPEDS/AAUP.</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</si>
  <si>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</si>
  <si>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</si>
  <si>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</si>
  <si>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2019-2020 estimated</t>
  </si>
  <si>
    <t>2018-2019
final</t>
  </si>
  <si>
    <t>Provide the number of students in the 2019 undergraduate class who started at your institution as first-time students and received a bachelor's degree between July 1, 2018 and June 30, 2019. Exclude students who transferred into your institution</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</si>
  <si>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2019-2019 academic year (see the next item below), use the 2019-2019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</si>
  <si>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</si>
  <si>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who applied, were admitted, and enrolled as degree-seeking transfer students in Fall 2019.</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</si>
  <si>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</si>
  <si>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2019 admissions:</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</si>
  <si>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</si>
  <si>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t>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Do convert Old SAT scores to New SAT scores using the College Board’s concordance tools and tables (sat.org/concordance).</t>
  </si>
  <si>
    <t>For the Fall 2019 entering class:</t>
  </si>
  <si>
    <t>Institutional Enrollment - Men and Women Provide numbers of students for each of the following categories as of the institution's official fall reporting date or as of October 15, 2019.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</si>
  <si>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</si>
  <si>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2018 to June 30, 2019</t>
  </si>
  <si>
    <t xml:space="preserve">In the following section for bachelor’s or equivalent programs, please disaggregate the Fall 2013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</si>
  <si>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</si>
  <si>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</si>
  <si>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</si>
  <si>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</si>
  <si>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H - Six-year graduation rate for 2013 cohort (G divided by C)</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</si>
  <si>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</si>
  <si>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</si>
  <si>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</si>
  <si>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Fall 2012 cohort</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</si>
  <si>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</si>
  <si>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</si>
  <si>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Incl in Soc Studies</t>
  </si>
  <si>
    <t>Must reply by May 1 or within __2__ weeks if notified thereafter</t>
  </si>
  <si>
    <t>or within ___2___ weeks of notification.</t>
  </si>
  <si>
    <t>Jazz</t>
  </si>
  <si>
    <t>Independent Major</t>
  </si>
  <si>
    <t>Composition</t>
  </si>
  <si>
    <t>TIMARA</t>
  </si>
  <si>
    <t>Performance</t>
  </si>
  <si>
    <t>Conservatory</t>
  </si>
  <si>
    <t>Third World Studies</t>
  </si>
  <si>
    <t>Theater</t>
  </si>
  <si>
    <t>Sociology</t>
  </si>
  <si>
    <t>Russian/East European Studies</t>
  </si>
  <si>
    <t>Russian</t>
  </si>
  <si>
    <t>Religion</t>
  </si>
  <si>
    <t>Politics</t>
  </si>
  <si>
    <t>Physics</t>
  </si>
  <si>
    <t>Neuroscience</t>
  </si>
  <si>
    <t>Math</t>
  </si>
  <si>
    <t>Law and Society</t>
  </si>
  <si>
    <t>Latin American Studies</t>
  </si>
  <si>
    <t>Latin</t>
  </si>
  <si>
    <t>Jewish Studies</t>
  </si>
  <si>
    <t>Individual Major</t>
  </si>
  <si>
    <t>Hispanic Studies</t>
  </si>
  <si>
    <t>Greek</t>
  </si>
  <si>
    <t>German Studies</t>
  </si>
  <si>
    <t>German</t>
  </si>
  <si>
    <t>Geology</t>
  </si>
  <si>
    <t>Gender/Feminist Studies</t>
  </si>
  <si>
    <t>French</t>
  </si>
  <si>
    <t>Environmental Studies</t>
  </si>
  <si>
    <t>Economics</t>
  </si>
  <si>
    <t>East Asian Studies</t>
  </si>
  <si>
    <t>Creative Writing</t>
  </si>
  <si>
    <t>Comparative Literature</t>
  </si>
  <si>
    <t>Comparative American Studies</t>
  </si>
  <si>
    <t>College Music</t>
  </si>
  <si>
    <t>Classics</t>
  </si>
  <si>
    <t>Cinema Studies</t>
  </si>
  <si>
    <t>Chemistry</t>
  </si>
  <si>
    <t>Biology</t>
  </si>
  <si>
    <t>Biochemistry</t>
  </si>
  <si>
    <t>Art Visual</t>
  </si>
  <si>
    <t>Art Studio</t>
  </si>
  <si>
    <t>Art History</t>
  </si>
  <si>
    <t>Archaeological Studies</t>
  </si>
  <si>
    <t>Anthropology</t>
  </si>
  <si>
    <t>African American Studies</t>
  </si>
  <si>
    <t>3/2 Engineering</t>
  </si>
  <si>
    <t>2016</t>
  </si>
  <si>
    <t>2017</t>
  </si>
  <si>
    <t>2018</t>
  </si>
  <si>
    <t>2019</t>
  </si>
  <si>
    <t>Gradyear</t>
  </si>
  <si>
    <t>Arts and Sciences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</si>
</sst>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 numFmtId="175" formatCode="#,##0;\-#,##0"/>
  </numFmts>
  <fonts count="46"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b/>
      <sz val="10"/>
      <color rgb="FFFF0000"/>
      <name val="Arial"/>
      <family val="2"/>
    </font>
    <font>
      <sz val="10"/>
      <color rgb="FF000000"/>
      <name val="Times New Roman"/>
      <family val="1"/>
    </font>
    <font>
      <u/>
      <sz val="10"/>
      <color rgb="FF0000FF"/>
      <name val="Arial"/>
      <family val="2"/>
    </font>
    <font>
      <sz val="10"/>
      <color theme="1"/>
      <name val="Arial"/>
      <family val="2"/>
    </font>
    <font>
      <sz val="10"/>
      <color rgb="FF555555"/>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5" fillId="0" borderId="0"/>
    <xf numFmtId="0" fontId="43" fillId="0" borderId="0" applyNumberFormat="0" applyFill="0" applyBorder="0" applyAlignment="0" applyProtection="0"/>
    <xf numFmtId="0" fontId="1" fillId="0" borderId="0"/>
  </cellStyleXfs>
  <cellXfs count="645">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0" fontId="0" fillId="0" borderId="0" xfId="0" applyAlignment="1">
      <alignment horizontal="left" vertical="center" wrapText="1"/>
    </xf>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5" fillId="0" borderId="1" xfId="0" applyFont="1" applyBorder="1"/>
    <xf numFmtId="0" fontId="0" fillId="0" borderId="0" xfId="0" applyBorder="1" applyAlignment="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4"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15"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0" xfId="0" applyFont="1" applyAlignment="1">
      <alignment vertical="top"/>
    </xf>
    <xf numFmtId="0" fontId="0" fillId="2" borderId="1" xfId="0" applyFill="1" applyBorder="1" applyAlignment="1">
      <alignment vertical="center"/>
    </xf>
    <xf numFmtId="49" fontId="0" fillId="0" borderId="1" xfId="0" applyNumberFormat="1" applyBorder="1" applyAlignment="1">
      <alignment horizontal="center" vertical="center"/>
    </xf>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1" xfId="0" applyBorder="1" applyAlignment="1">
      <alignment horizontal="left" vertical="top"/>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12" fillId="0" borderId="0" xfId="0" applyFont="1" applyAlignment="1">
      <alignment horizontal="left" vertical="top" wrapText="1"/>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0" fontId="8"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0" fillId="2" borderId="6" xfId="0" applyFill="1" applyBorder="1"/>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12" fillId="0" borderId="1" xfId="0" applyFont="1" applyBorder="1" applyAlignment="1">
      <alignment wrapText="1"/>
    </xf>
    <xf numFmtId="10" fontId="0" fillId="0" borderId="1" xfId="0" applyNumberFormat="1" applyBorder="1"/>
    <xf numFmtId="0" fontId="5" fillId="0" borderId="0" xfId="0" applyFont="1" applyAlignment="1">
      <alignment horizontal="left" vertical="center" wrapText="1"/>
    </xf>
    <xf numFmtId="0" fontId="5" fillId="0" borderId="0" xfId="0" applyFont="1" applyAlignment="1">
      <alignment horizontal="left" vertical="top"/>
    </xf>
    <xf numFmtId="0" fontId="5" fillId="0" borderId="0" xfId="0" applyFont="1"/>
    <xf numFmtId="0" fontId="5" fillId="0" borderId="0" xfId="0" applyFont="1" applyAlignment="1">
      <alignment horizontal="right"/>
    </xf>
    <xf numFmtId="0" fontId="23"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0" fontId="0" fillId="0" borderId="12" xfId="0"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4" fillId="0" borderId="0" xfId="0" applyFont="1" applyFill="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3" xfId="0" applyBorder="1"/>
    <xf numFmtId="0" fontId="0" fillId="0" borderId="0" xfId="0" applyFill="1" applyAlignment="1">
      <alignment vertical="top" wrapText="1"/>
    </xf>
    <xf numFmtId="0" fontId="21" fillId="0" borderId="1" xfId="0" applyFont="1" applyFill="1" applyBorder="1" applyAlignment="1">
      <alignment vertical="top" wrapText="1"/>
    </xf>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2" fillId="0" borderId="0" xfId="0" applyFont="1" applyAlignment="1">
      <alignment wrapText="1"/>
    </xf>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2" fontId="0" fillId="0" borderId="12" xfId="0" applyNumberFormat="1" applyBorder="1"/>
    <xf numFmtId="0" fontId="0" fillId="0" borderId="10" xfId="0" applyBorder="1" applyAlignment="1">
      <alignment vertical="center"/>
    </xf>
    <xf numFmtId="0" fontId="5" fillId="0" borderId="1" xfId="0" applyFont="1" applyFill="1" applyBorder="1" applyAlignment="1">
      <alignment horizontal="center" wrapText="1"/>
    </xf>
    <xf numFmtId="0" fontId="4" fillId="0" borderId="0" xfId="0" applyFont="1" applyFill="1"/>
    <xf numFmtId="0" fontId="12" fillId="0" borderId="1" xfId="0" applyFont="1" applyFill="1" applyBorder="1"/>
    <xf numFmtId="0" fontId="5" fillId="0" borderId="1" xfId="0" applyFont="1" applyFill="1" applyBorder="1" applyAlignment="1">
      <alignment wrapText="1"/>
    </xf>
    <xf numFmtId="0" fontId="27" fillId="0" borderId="16" xfId="0" applyFont="1" applyFill="1" applyBorder="1" applyAlignment="1">
      <alignment horizontal="center"/>
    </xf>
    <xf numFmtId="0" fontId="27" fillId="0" borderId="17" xfId="0" applyFont="1" applyFill="1" applyBorder="1" applyAlignment="1">
      <alignment horizontal="center"/>
    </xf>
    <xf numFmtId="0" fontId="0" fillId="0" borderId="18"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0" fontId="6" fillId="0" borderId="0" xfId="0" applyFont="1"/>
    <xf numFmtId="0" fontId="5" fillId="0" borderId="0" xfId="0" applyFont="1" applyFill="1" applyAlignment="1">
      <alignment horizontal="left" vertical="center"/>
    </xf>
    <xf numFmtId="49" fontId="0" fillId="0" borderId="13" xfId="0" applyNumberFormat="1" applyBorder="1" applyAlignment="1">
      <alignment horizontal="center" vertical="center"/>
    </xf>
    <xf numFmtId="0" fontId="5" fillId="0" borderId="2" xfId="0" applyFont="1" applyFill="1" applyBorder="1" applyAlignment="1">
      <alignment horizontal="left" vertical="top" wrapText="1"/>
    </xf>
    <xf numFmtId="0" fontId="4" fillId="0" borderId="0" xfId="0" applyFont="1" applyBorder="1" applyAlignment="1">
      <alignment horizontal="left" vertical="top"/>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14" fillId="0" borderId="1" xfId="0" applyFont="1" applyBorder="1" applyAlignment="1">
      <alignment horizontal="center" vertical="top" wrapText="1"/>
    </xf>
    <xf numFmtId="0" fontId="5" fillId="0" borderId="1" xfId="0" applyFont="1" applyBorder="1" applyAlignment="1">
      <alignment horizontal="center" vertical="center"/>
    </xf>
    <xf numFmtId="0" fontId="5" fillId="0" borderId="1" xfId="0" applyFont="1" applyBorder="1" applyAlignment="1">
      <alignment horizontal="center" wrapText="1"/>
    </xf>
    <xf numFmtId="0" fontId="0" fillId="0" borderId="1" xfId="0" applyBorder="1" applyAlignment="1">
      <alignment horizontal="center" wrapText="1"/>
    </xf>
    <xf numFmtId="0" fontId="5" fillId="0" borderId="1" xfId="0" applyFont="1" applyBorder="1" applyAlignment="1">
      <alignment horizontal="right" vertical="top" wrapText="1"/>
    </xf>
    <xf numFmtId="0" fontId="5" fillId="0" borderId="4" xfId="0" applyFont="1" applyBorder="1" applyAlignment="1">
      <alignment vertical="center"/>
    </xf>
    <xf numFmtId="0" fontId="0" fillId="0" borderId="5" xfId="0" applyFill="1" applyBorder="1" applyAlignment="1">
      <alignment horizontal="center" vertical="center" wrapText="1"/>
    </xf>
    <xf numFmtId="0" fontId="0" fillId="0" borderId="19" xfId="0"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14" fillId="0" borderId="1" xfId="0" applyFont="1" applyBorder="1" applyAlignment="1">
      <alignment horizontal="center" vertical="center" wrapText="1"/>
    </xf>
    <xf numFmtId="0" fontId="5" fillId="0" borderId="5" xfId="0" applyFont="1" applyBorder="1" applyAlignment="1">
      <alignment horizontal="center" vertical="center"/>
    </xf>
    <xf numFmtId="4" fontId="0" fillId="0" borderId="1" xfId="0" applyNumberFormat="1" applyBorder="1" applyAlignment="1">
      <alignment horizontal="right" vertical="top"/>
    </xf>
    <xf numFmtId="167" fontId="5"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0" fillId="0" borderId="0" xfId="0" applyFill="1" applyAlignment="1"/>
    <xf numFmtId="0" fontId="5" fillId="0" borderId="0" xfId="0" applyFont="1" applyFill="1" applyAlignment="1">
      <alignment wrapText="1"/>
    </xf>
    <xf numFmtId="0" fontId="5" fillId="0" borderId="0" xfId="0" applyFont="1" applyFill="1" applyBorder="1" applyAlignment="1">
      <alignment vertical="top" wrapText="1"/>
    </xf>
    <xf numFmtId="0" fontId="5"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4"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1" fillId="0" borderId="0" xfId="0" applyFont="1" applyFill="1" applyBorder="1" applyAlignment="1">
      <alignment vertical="top"/>
    </xf>
    <xf numFmtId="172" fontId="21" fillId="0" borderId="0" xfId="2" applyNumberFormat="1" applyFont="1" applyFill="1" applyBorder="1" applyAlignment="1">
      <alignment horizontal="center" vertical="center"/>
    </xf>
    <xf numFmtId="0" fontId="5" fillId="0" borderId="0" xfId="0" applyFont="1" applyFill="1" applyAlignment="1"/>
    <xf numFmtId="0" fontId="4" fillId="0" borderId="0" xfId="0" applyFont="1" applyFill="1" applyAlignment="1">
      <alignment horizontal="left" vertical="center"/>
    </xf>
    <xf numFmtId="0" fontId="5"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0" fontId="21"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0" fontId="5"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right" wrapText="1"/>
    </xf>
    <xf numFmtId="0" fontId="0" fillId="0" borderId="1" xfId="0" applyFill="1" applyBorder="1" applyAlignment="1">
      <alignment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35" fillId="0" borderId="1" xfId="0" applyFont="1" applyBorder="1" applyAlignment="1">
      <alignment wrapText="1"/>
    </xf>
    <xf numFmtId="0" fontId="35" fillId="0" borderId="1" xfId="0" applyFont="1" applyBorder="1" applyAlignment="1">
      <alignment vertical="center" wrapText="1"/>
    </xf>
    <xf numFmtId="0" fontId="30" fillId="0" borderId="1" xfId="0" applyFont="1" applyBorder="1" applyAlignment="1">
      <alignment horizontal="lef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Fill="1" applyBorder="1" applyAlignment="1">
      <alignment horizontal="center"/>
    </xf>
    <xf numFmtId="10" fontId="0" fillId="0" borderId="0" xfId="0" applyNumberFormat="1" applyFill="1" applyBorder="1" applyAlignment="1">
      <alignment horizontal="right"/>
    </xf>
    <xf numFmtId="0" fontId="5" fillId="0" borderId="0" xfId="0" applyFont="1" applyBorder="1" applyAlignment="1">
      <alignment horizontal="left" vertical="top" wrapText="1"/>
    </xf>
    <xf numFmtId="0" fontId="4" fillId="0" borderId="0" xfId="0" applyFont="1" applyAlignment="1">
      <alignment horizontal="left" vertical="top"/>
    </xf>
    <xf numFmtId="0" fontId="0" fillId="0" borderId="0" xfId="0"/>
    <xf numFmtId="0" fontId="4" fillId="0" borderId="0" xfId="0" applyFont="1" applyAlignment="1">
      <alignment horizontal="left" vertical="top"/>
    </xf>
    <xf numFmtId="0" fontId="5" fillId="0" borderId="0" xfId="0" applyFont="1" applyBorder="1" applyAlignment="1">
      <alignment horizontal="left" vertical="top" wrapText="1"/>
    </xf>
    <xf numFmtId="0" fontId="0" fillId="0" borderId="0" xfId="0"/>
    <xf numFmtId="0" fontId="5" fillId="0" borderId="1" xfId="0" applyFont="1" applyBorder="1" applyAlignment="1">
      <alignment horizontal="left" vertical="top" wrapText="1"/>
    </xf>
    <xf numFmtId="0" fontId="4" fillId="0" borderId="0" xfId="0" applyFont="1" applyAlignment="1">
      <alignment horizontal="left" vertical="top"/>
    </xf>
    <xf numFmtId="0" fontId="5" fillId="0" borderId="0" xfId="0" applyFont="1" applyBorder="1" applyAlignment="1">
      <alignment horizontal="left" vertical="top" wrapText="1"/>
    </xf>
    <xf numFmtId="0" fontId="0" fillId="0" borderId="1" xfId="0" applyBorder="1"/>
    <xf numFmtId="0" fontId="0" fillId="0" borderId="0" xfId="0"/>
    <xf numFmtId="0" fontId="5"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4" fillId="0" borderId="0" xfId="0" applyFont="1" applyAlignment="1">
      <alignment horizontal="left" vertical="top"/>
    </xf>
    <xf numFmtId="0" fontId="0" fillId="0" borderId="0" xfId="0" applyAlignment="1">
      <alignment wrapText="1"/>
    </xf>
    <xf numFmtId="0" fontId="5" fillId="0" borderId="0" xfId="0" applyFont="1" applyBorder="1" applyAlignment="1">
      <alignment horizontal="left" vertical="top" wrapText="1"/>
    </xf>
    <xf numFmtId="0" fontId="0" fillId="0" borderId="0" xfId="0"/>
    <xf numFmtId="0" fontId="0" fillId="0" borderId="0" xfId="0" applyBorder="1" applyAlignment="1"/>
    <xf numFmtId="0" fontId="4" fillId="0" borderId="0" xfId="0" applyFont="1" applyAlignment="1">
      <alignment horizontal="left" vertical="top"/>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5" fillId="0" borderId="0" xfId="0" applyFont="1" applyBorder="1" applyAlignment="1"/>
    <xf numFmtId="0" fontId="21" fillId="0" borderId="0" xfId="0" applyFont="1" applyBorder="1" applyAlignment="1">
      <alignment wrapText="1"/>
    </xf>
    <xf numFmtId="0" fontId="0" fillId="0" borderId="0" xfId="0" applyBorder="1" applyAlignment="1">
      <alignment vertical="top"/>
    </xf>
    <xf numFmtId="0" fontId="5" fillId="0" borderId="0" xfId="0" applyFont="1" applyBorder="1" applyAlignment="1">
      <alignment vertical="top"/>
    </xf>
    <xf numFmtId="0" fontId="26" fillId="0" borderId="4" xfId="3" applyBorder="1" applyAlignment="1" applyProtection="1"/>
    <xf numFmtId="0" fontId="5" fillId="0" borderId="0" xfId="5" applyFill="1"/>
    <xf numFmtId="0" fontId="5" fillId="0" borderId="0" xfId="5"/>
    <xf numFmtId="0" fontId="5" fillId="0" borderId="0" xfId="5" applyFill="1" applyAlignment="1">
      <alignment horizontal="left" vertical="top"/>
    </xf>
    <xf numFmtId="0" fontId="41" fillId="0" borderId="0" xfId="5" applyFont="1" applyFill="1" applyAlignment="1">
      <alignment horizontal="center"/>
    </xf>
    <xf numFmtId="0" fontId="5" fillId="0" borderId="0" xfId="5" applyBorder="1"/>
    <xf numFmtId="0" fontId="4" fillId="0" borderId="0" xfId="5" applyFont="1" applyFill="1" applyAlignment="1">
      <alignment horizontal="left" vertical="top"/>
    </xf>
    <xf numFmtId="0" fontId="4" fillId="0" borderId="0" xfId="5" applyFont="1" applyBorder="1"/>
    <xf numFmtId="0" fontId="5" fillId="0" borderId="6" xfId="5" applyFill="1" applyBorder="1"/>
    <xf numFmtId="0" fontId="5" fillId="0" borderId="5" xfId="5" applyFill="1" applyBorder="1" applyAlignment="1">
      <alignment horizontal="left" vertical="top" wrapText="1"/>
    </xf>
    <xf numFmtId="0" fontId="5" fillId="0" borderId="4" xfId="5" applyFill="1" applyBorder="1"/>
    <xf numFmtId="0" fontId="5" fillId="0" borderId="8" xfId="5" applyFill="1" applyBorder="1" applyAlignment="1">
      <alignment horizontal="left" vertical="top" wrapText="1"/>
    </xf>
    <xf numFmtId="0" fontId="26" fillId="0" borderId="8" xfId="3" applyBorder="1" applyAlignment="1" applyProtection="1">
      <alignment horizontal="left" vertical="top" wrapText="1"/>
    </xf>
    <xf numFmtId="0" fontId="5" fillId="0" borderId="7" xfId="5" applyBorder="1"/>
    <xf numFmtId="0" fontId="5" fillId="0" borderId="29" xfId="5" applyBorder="1"/>
    <xf numFmtId="0" fontId="5" fillId="0" borderId="5" xfId="5" applyFill="1" applyBorder="1" applyAlignment="1">
      <alignment horizontal="center"/>
    </xf>
    <xf numFmtId="0" fontId="5" fillId="0" borderId="7" xfId="5" applyFill="1" applyBorder="1"/>
    <xf numFmtId="0" fontId="5" fillId="0" borderId="0" xfId="5" applyFill="1" applyAlignment="1">
      <alignment horizontal="left" vertical="top" wrapText="1"/>
    </xf>
    <xf numFmtId="0" fontId="5" fillId="0" borderId="13" xfId="5" applyFill="1" applyBorder="1" applyAlignment="1">
      <alignment horizontal="left" vertical="top" wrapText="1"/>
    </xf>
    <xf numFmtId="0" fontId="5" fillId="0" borderId="8" xfId="5" applyFill="1" applyBorder="1"/>
    <xf numFmtId="0" fontId="5" fillId="0" borderId="10" xfId="5" applyBorder="1"/>
    <xf numFmtId="0" fontId="5" fillId="0" borderId="14" xfId="5" applyBorder="1"/>
    <xf numFmtId="0" fontId="5" fillId="0" borderId="30" xfId="5" applyBorder="1"/>
    <xf numFmtId="0" fontId="26" fillId="0" borderId="2" xfId="3" applyBorder="1" applyAlignment="1" applyProtection="1"/>
    <xf numFmtId="0" fontId="26" fillId="0" borderId="31" xfId="3" applyBorder="1" applyAlignment="1" applyProtection="1"/>
    <xf numFmtId="0" fontId="5" fillId="0" borderId="0" xfId="5" applyBorder="1" applyAlignment="1">
      <alignment horizontal="left" vertical="top" wrapText="1"/>
    </xf>
    <xf numFmtId="0" fontId="4" fillId="0" borderId="2" xfId="5" applyFont="1" applyFill="1" applyBorder="1"/>
    <xf numFmtId="0" fontId="5" fillId="0" borderId="12" xfId="5" applyFill="1" applyBorder="1"/>
    <xf numFmtId="0" fontId="5" fillId="0" borderId="12" xfId="5" applyFill="1" applyBorder="1" applyAlignment="1">
      <alignment wrapText="1"/>
    </xf>
    <xf numFmtId="0" fontId="13" fillId="0" borderId="0" xfId="5" applyFont="1" applyFill="1" applyAlignment="1">
      <alignment horizontal="left" wrapText="1" indent="2"/>
    </xf>
    <xf numFmtId="0" fontId="42" fillId="0" borderId="0" xfId="5" applyFont="1" applyFill="1" applyAlignment="1">
      <alignment horizontal="left" wrapText="1" indent="2"/>
    </xf>
    <xf numFmtId="0" fontId="39" fillId="0" borderId="0" xfId="6" applyFont="1" applyAlignment="1">
      <alignment horizontal="left" vertical="top" wrapText="1"/>
    </xf>
    <xf numFmtId="0" fontId="39" fillId="0" borderId="0" xfId="5" applyFont="1" applyFill="1" applyAlignment="1">
      <alignment horizontal="left" vertical="top" wrapText="1"/>
    </xf>
    <xf numFmtId="0" fontId="5" fillId="0" borderId="1" xfId="5" applyFill="1" applyBorder="1"/>
    <xf numFmtId="49" fontId="5" fillId="0" borderId="5" xfId="5" applyNumberFormat="1" applyFill="1" applyBorder="1" applyAlignment="1">
      <alignment horizontal="center" vertical="center"/>
    </xf>
    <xf numFmtId="49" fontId="5" fillId="0" borderId="8" xfId="5" applyNumberFormat="1" applyFill="1" applyBorder="1" applyAlignment="1">
      <alignment horizontal="center" vertical="center"/>
    </xf>
    <xf numFmtId="0" fontId="4" fillId="0" borderId="0" xfId="5" applyFont="1" applyFill="1"/>
    <xf numFmtId="14" fontId="5" fillId="0" borderId="0" xfId="5" applyNumberFormat="1" applyFill="1"/>
    <xf numFmtId="49" fontId="5" fillId="0" borderId="12" xfId="5" applyNumberFormat="1" applyFill="1" applyBorder="1"/>
    <xf numFmtId="0" fontId="5" fillId="0" borderId="18" xfId="5" applyFill="1" applyBorder="1"/>
    <xf numFmtId="0" fontId="4" fillId="0" borderId="4" xfId="5" applyFont="1" applyFill="1" applyBorder="1"/>
    <xf numFmtId="14" fontId="5" fillId="0" borderId="8" xfId="5" applyNumberFormat="1" applyFill="1" applyBorder="1"/>
    <xf numFmtId="0" fontId="5" fillId="0" borderId="0" xfId="5" applyFont="1"/>
    <xf numFmtId="0" fontId="5" fillId="0" borderId="0" xfId="5" applyAlignment="1">
      <alignment horizontal="left" vertical="top"/>
    </xf>
    <xf numFmtId="0" fontId="8" fillId="0" borderId="0" xfId="5" applyFont="1" applyFill="1" applyAlignment="1">
      <alignment vertical="top" wrapText="1"/>
    </xf>
    <xf numFmtId="49" fontId="5" fillId="0" borderId="1" xfId="5" applyNumberFormat="1" applyBorder="1"/>
    <xf numFmtId="0" fontId="5" fillId="0" borderId="3" xfId="5" applyBorder="1"/>
    <xf numFmtId="0" fontId="4" fillId="0" borderId="0" xfId="5" applyFont="1" applyAlignment="1">
      <alignment horizontal="left" vertical="top" wrapText="1"/>
    </xf>
    <xf numFmtId="0" fontId="5" fillId="0" borderId="1" xfId="5" applyBorder="1"/>
    <xf numFmtId="0" fontId="4" fillId="0" borderId="0" xfId="5" applyFont="1" applyAlignment="1">
      <alignment vertical="top" wrapText="1"/>
    </xf>
    <xf numFmtId="0" fontId="4" fillId="0" borderId="0" xfId="5" applyFont="1"/>
    <xf numFmtId="0" fontId="4" fillId="0" borderId="0" xfId="5" applyFont="1" applyAlignment="1">
      <alignment horizontal="left" vertical="top"/>
    </xf>
    <xf numFmtId="0" fontId="5" fillId="0" borderId="0" xfId="5" applyAlignment="1"/>
    <xf numFmtId="170" fontId="5" fillId="0" borderId="1" xfId="0" applyNumberFormat="1" applyFont="1" applyBorder="1" applyAlignment="1">
      <alignment horizontal="left" vertical="center" wrapText="1"/>
    </xf>
    <xf numFmtId="174" fontId="0" fillId="0" borderId="1" xfId="0" applyNumberFormat="1" applyBorder="1" applyAlignment="1">
      <alignment horizontal="center" vertical="center"/>
    </xf>
    <xf numFmtId="174" fontId="0" fillId="0" borderId="1" xfId="0" applyNumberFormat="1" applyBorder="1"/>
    <xf numFmtId="1" fontId="5" fillId="0" borderId="1" xfId="0" applyNumberFormat="1" applyFont="1" applyBorder="1"/>
    <xf numFmtId="167" fontId="5" fillId="0" borderId="1" xfId="0" applyNumberFormat="1" applyFont="1" applyBorder="1" applyAlignment="1">
      <alignment horizontal="right" vertical="top"/>
    </xf>
    <xf numFmtId="0" fontId="44" fillId="0" borderId="0" xfId="7" applyFont="1"/>
    <xf numFmtId="175" fontId="45" fillId="0" borderId="0" xfId="7" applyNumberFormat="1" applyFont="1" applyAlignment="1">
      <alignment vertical="center"/>
    </xf>
    <xf numFmtId="0" fontId="45" fillId="0" borderId="0" xfId="7" quotePrefix="1" applyFont="1" applyAlignment="1">
      <alignment horizontal="left" vertical="top"/>
    </xf>
    <xf numFmtId="0" fontId="45" fillId="0" borderId="0" xfId="7" quotePrefix="1" applyFont="1" applyAlignment="1">
      <alignment horizontal="center"/>
    </xf>
    <xf numFmtId="0" fontId="4" fillId="0" borderId="0" xfId="5" applyFont="1" applyBorder="1" applyAlignment="1">
      <alignment horizontal="left" vertical="center" wrapText="1"/>
    </xf>
    <xf numFmtId="0" fontId="39" fillId="0" borderId="6" xfId="5" applyFont="1" applyBorder="1" applyAlignment="1">
      <alignment horizontal="left" vertical="top" wrapText="1"/>
    </xf>
    <xf numFmtId="0" fontId="39" fillId="0" borderId="32" xfId="5" applyFont="1" applyBorder="1" applyAlignment="1">
      <alignment horizontal="left" vertical="top" wrapText="1"/>
    </xf>
    <xf numFmtId="0" fontId="26" fillId="0" borderId="6" xfId="3" applyBorder="1" applyAlignment="1" applyProtection="1">
      <alignment horizontal="left" vertical="top" wrapText="1"/>
    </xf>
    <xf numFmtId="0" fontId="26" fillId="0" borderId="32" xfId="3" applyBorder="1" applyAlignment="1" applyProtection="1">
      <alignment horizontal="left" vertical="top" wrapText="1"/>
    </xf>
    <xf numFmtId="0" fontId="3" fillId="0" borderId="0" xfId="5" applyFont="1" applyBorder="1" applyAlignment="1">
      <alignment horizontal="center" vertical="center"/>
    </xf>
    <xf numFmtId="0" fontId="41" fillId="0" borderId="0" xfId="5" applyFont="1" applyBorder="1" applyAlignment="1">
      <alignment horizontal="center" vertical="top" wrapText="1"/>
    </xf>
    <xf numFmtId="0" fontId="5" fillId="0" borderId="2" xfId="5"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38" fillId="0" borderId="0" xfId="0" applyFont="1" applyBorder="1" applyAlignment="1">
      <alignment horizontal="left" vertical="center" wrapText="1"/>
    </xf>
    <xf numFmtId="0" fontId="37" fillId="0" borderId="0" xfId="0" applyFont="1" applyBorder="1" applyAlignment="1">
      <alignment horizontal="left" vertical="center" wrapText="1"/>
    </xf>
    <xf numFmtId="0" fontId="23" fillId="0" borderId="2" xfId="0" applyFont="1" applyBorder="1" applyAlignment="1">
      <alignment horizontal="left" vertical="center" wrapText="1"/>
    </xf>
    <xf numFmtId="0" fontId="35"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0" xfId="0" applyFont="1" applyFill="1" applyAlignment="1">
      <alignment horizontal="center"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0" xfId="0" applyAlignment="1"/>
    <xf numFmtId="0" fontId="0" fillId="0" borderId="0" xfId="0" applyFill="1" applyAlignment="1"/>
    <xf numFmtId="0" fontId="4"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2" fillId="0" borderId="6" xfId="0" applyFont="1" applyFill="1" applyBorder="1" applyAlignment="1"/>
    <xf numFmtId="0" fontId="0" fillId="0" borderId="5" xfId="0" applyFill="1" applyBorder="1" applyAlignment="1"/>
    <xf numFmtId="0" fontId="5"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1" xfId="0" applyFont="1" applyBorder="1" applyAlignment="1">
      <alignment vertical="center"/>
    </xf>
    <xf numFmtId="0" fontId="0" fillId="0" borderId="0" xfId="0" applyAlignment="1">
      <alignment horizontal="left"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wrapText="1"/>
    </xf>
    <xf numFmtId="0" fontId="12"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0" fillId="0" borderId="1" xfId="0" applyBorder="1" applyAlignment="1"/>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0" fillId="0" borderId="6" xfId="0" applyFill="1" applyBorder="1" applyAlignment="1">
      <alignment horizontal="left" vertical="top" wrapText="1"/>
    </xf>
    <xf numFmtId="0" fontId="0" fillId="0" borderId="9" xfId="0" applyBorder="1" applyAlignment="1"/>
    <xf numFmtId="0" fontId="0" fillId="0" borderId="5" xfId="0" applyBorder="1" applyAlignment="1"/>
    <xf numFmtId="0" fontId="5" fillId="0" borderId="6" xfId="0" applyFont="1" applyFill="1" applyBorder="1" applyAlignment="1">
      <alignment wrapText="1"/>
    </xf>
    <xf numFmtId="0" fontId="0" fillId="0" borderId="1" xfId="0" applyBorder="1" applyAlignment="1">
      <alignment wrapText="1"/>
    </xf>
    <xf numFmtId="0" fontId="18" fillId="0" borderId="0" xfId="0" applyFont="1" applyFill="1" applyAlignment="1">
      <alignment vertical="top" wrapText="1"/>
    </xf>
    <xf numFmtId="0" fontId="14"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5" fillId="0" borderId="10" xfId="0" applyFont="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xf>
    <xf numFmtId="0" fontId="17" fillId="0" borderId="0" xfId="0" applyFont="1" applyFill="1" applyBorder="1" applyAlignment="1"/>
    <xf numFmtId="0" fontId="0" fillId="0" borderId="0" xfId="0" applyFill="1" applyBorder="1" applyAlignment="1"/>
    <xf numFmtId="0" fontId="17" fillId="2" borderId="6" xfId="0" applyFont="1" applyFill="1" applyBorder="1" applyAlignment="1"/>
    <xf numFmtId="0" fontId="0" fillId="0" borderId="1" xfId="0" applyBorder="1" applyAlignment="1">
      <alignment horizontal="left" vertical="top"/>
    </xf>
    <xf numFmtId="0" fontId="5" fillId="0" borderId="14"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0" fillId="0" borderId="1" xfId="0" applyFill="1" applyBorder="1" applyAlignment="1">
      <alignment horizontal="left" vertical="top" wrapText="1"/>
    </xf>
    <xf numFmtId="0" fontId="12" fillId="0" borderId="6" xfId="0" applyFont="1" applyFill="1" applyBorder="1" applyAlignment="1">
      <alignment horizontal="left" vertical="top" wrapText="1"/>
    </xf>
    <xf numFmtId="0" fontId="5" fillId="0" borderId="0" xfId="0" applyFont="1" applyFill="1" applyBorder="1" applyAlignment="1">
      <alignment vertical="top" wrapText="1"/>
    </xf>
    <xf numFmtId="0" fontId="12" fillId="0" borderId="10" xfId="0" applyFont="1"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2" fillId="0" borderId="6" xfId="0" applyFont="1"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5"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2" fillId="0" borderId="1" xfId="0" applyFont="1" applyBorder="1" applyAlignment="1"/>
    <xf numFmtId="0" fontId="0" fillId="0" borderId="6" xfId="0" applyFill="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2" fillId="0" borderId="6" xfId="0" applyFont="1" applyBorder="1" applyAlignment="1"/>
    <xf numFmtId="0" fontId="5" fillId="0" borderId="2" xfId="0" applyFont="1" applyBorder="1" applyAlignment="1"/>
    <xf numFmtId="0" fontId="0" fillId="0" borderId="2" xfId="0" applyBorder="1" applyAlignment="1"/>
    <xf numFmtId="0" fontId="5"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4" fillId="0" borderId="0" xfId="0" applyFont="1" applyAlignment="1">
      <alignment vertical="top" wrapText="1"/>
    </xf>
    <xf numFmtId="0" fontId="12"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Fill="1" applyBorder="1" applyAlignment="1">
      <alignment horizontal="left" vertical="top" wrapText="1"/>
    </xf>
    <xf numFmtId="0" fontId="16" fillId="0" borderId="0" xfId="0" applyFont="1" applyFill="1" applyBorder="1" applyAlignment="1"/>
    <xf numFmtId="0" fontId="12" fillId="0" borderId="7" xfId="0" applyFont="1" applyFill="1" applyBorder="1" applyAlignment="1"/>
    <xf numFmtId="0" fontId="0" fillId="0" borderId="13" xfId="0" applyFill="1" applyBorder="1" applyAlignment="1"/>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2" fillId="0" borderId="0" xfId="0" applyFont="1" applyFill="1" applyBorder="1" applyAlignment="1">
      <alignment horizontal="left" vertical="top"/>
    </xf>
    <xf numFmtId="0" fontId="0" fillId="0" borderId="0" xfId="0" applyFill="1" applyAlignment="1">
      <alignment horizontal="left" vertical="top"/>
    </xf>
    <xf numFmtId="0" fontId="5" fillId="0" borderId="0" xfId="0" applyFont="1" applyFill="1" applyAlignment="1">
      <alignment horizontal="left" vertical="top"/>
    </xf>
    <xf numFmtId="0" fontId="4" fillId="0" borderId="2" xfId="0" applyFont="1" applyBorder="1" applyAlignment="1">
      <alignment vertical="top" wrapText="1"/>
    </xf>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5" fillId="0" borderId="1" xfId="0" applyFont="1" applyFill="1" applyBorder="1" applyAlignment="1"/>
    <xf numFmtId="0" fontId="40" fillId="0" borderId="1" xfId="0" applyFont="1" applyBorder="1" applyAlignment="1">
      <alignment vertical="center" wrapText="1"/>
    </xf>
    <xf numFmtId="0" fontId="21" fillId="0" borderId="1" xfId="0" applyFont="1" applyBorder="1" applyAlignment="1">
      <alignment wrapText="1"/>
    </xf>
    <xf numFmtId="0" fontId="39" fillId="0" borderId="3" xfId="0" applyFont="1" applyBorder="1" applyAlignment="1">
      <alignment wrapText="1"/>
    </xf>
    <xf numFmtId="0" fontId="5" fillId="0" borderId="3" xfId="0" applyFont="1" applyBorder="1" applyAlignment="1">
      <alignment wrapText="1"/>
    </xf>
    <xf numFmtId="0" fontId="5" fillId="0" borderId="18" xfId="0" applyFont="1" applyBorder="1" applyAlignment="1">
      <alignment wrapText="1"/>
    </xf>
    <xf numFmtId="0" fontId="5" fillId="0" borderId="12" xfId="0" applyFont="1" applyBorder="1" applyAlignment="1">
      <alignment wrapText="1"/>
    </xf>
    <xf numFmtId="0" fontId="0" fillId="0" borderId="3" xfId="0" applyBorder="1" applyAlignment="1"/>
    <xf numFmtId="0" fontId="0" fillId="0" borderId="18" xfId="0" applyBorder="1" applyAlignment="1"/>
    <xf numFmtId="0" fontId="0" fillId="0" borderId="12" xfId="0" applyBorder="1" applyAlignment="1"/>
    <xf numFmtId="0" fontId="0" fillId="0" borderId="18" xfId="0" applyBorder="1" applyAlignment="1">
      <alignment horizontal="left" vertical="top" wrapText="1"/>
    </xf>
    <xf numFmtId="0" fontId="5" fillId="0" borderId="6" xfId="0" applyFont="1" applyBorder="1" applyAlignment="1"/>
    <xf numFmtId="0" fontId="8" fillId="0" borderId="0" xfId="0" applyFont="1" applyAlignment="1">
      <alignment horizontal="left" vertical="top"/>
    </xf>
    <xf numFmtId="0" fontId="5" fillId="0" borderId="0" xfId="0" applyFont="1" applyAlignment="1">
      <alignment vertical="top" wrapText="1"/>
    </xf>
    <xf numFmtId="0" fontId="5" fillId="0" borderId="2"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vertical="top"/>
    </xf>
    <xf numFmtId="0" fontId="0" fillId="0" borderId="14"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14" xfId="0" applyBorder="1" applyAlignment="1"/>
    <xf numFmtId="0" fontId="0" fillId="0" borderId="11" xfId="0" applyBorder="1" applyAlignment="1"/>
    <xf numFmtId="0" fontId="0" fillId="0" borderId="7" xfId="0" applyBorder="1" applyAlignment="1"/>
    <xf numFmtId="0" fontId="0" fillId="0" borderId="0" xfId="0" applyBorder="1" applyAlignment="1"/>
    <xf numFmtId="0" fontId="0" fillId="0" borderId="13" xfId="0" applyBorder="1" applyAlignment="1"/>
    <xf numFmtId="0" fontId="0" fillId="0" borderId="4" xfId="0" applyBorder="1" applyAlignment="1"/>
    <xf numFmtId="0" fontId="0" fillId="0" borderId="8" xfId="0" applyBorder="1" applyAlignment="1"/>
    <xf numFmtId="0" fontId="3" fillId="2" borderId="0" xfId="5" applyFont="1" applyFill="1" applyAlignment="1">
      <alignment horizontal="center" vertical="center"/>
    </xf>
    <xf numFmtId="0" fontId="4" fillId="0" borderId="2" xfId="5" applyFont="1" applyBorder="1" applyAlignment="1">
      <alignment horizontal="left" vertical="center" wrapText="1"/>
    </xf>
    <xf numFmtId="0" fontId="5" fillId="0" borderId="2" xfId="5" applyBorder="1" applyAlignment="1">
      <alignment horizontal="left" vertical="center" wrapText="1"/>
    </xf>
    <xf numFmtId="0" fontId="5" fillId="0" borderId="12" xfId="5" applyBorder="1" applyAlignment="1"/>
    <xf numFmtId="0" fontId="5" fillId="0" borderId="1" xfId="5" applyBorder="1" applyAlignment="1"/>
    <xf numFmtId="0" fontId="21" fillId="0" borderId="12" xfId="5" applyFont="1" applyBorder="1" applyAlignment="1">
      <alignment wrapText="1"/>
    </xf>
    <xf numFmtId="0" fontId="21" fillId="0" borderId="1" xfId="5" applyFont="1" applyBorder="1" applyAlignment="1">
      <alignment wrapText="1"/>
    </xf>
    <xf numFmtId="0" fontId="4" fillId="0" borderId="0" xfId="0" applyFont="1" applyAlignment="1">
      <alignment horizontal="left" vertical="top" wrapText="1"/>
    </xf>
    <xf numFmtId="0" fontId="0" fillId="0" borderId="14" xfId="0" applyBorder="1" applyAlignment="1">
      <alignment horizontal="left" vertical="top"/>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Fill="1" applyBorder="1" applyAlignment="1">
      <alignment horizontal="left" vertical="top" wrapText="1"/>
    </xf>
    <xf numFmtId="0" fontId="0" fillId="0" borderId="2" xfId="0" applyFill="1" applyBorder="1" applyAlignment="1">
      <alignment wrapText="1"/>
    </xf>
    <xf numFmtId="0" fontId="0" fillId="0" borderId="2" xfId="0"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5" fillId="0" borderId="7" xfId="0" applyFont="1" applyBorder="1" applyAlignment="1">
      <alignment horizontal="left" vertical="top" wrapText="1"/>
    </xf>
    <xf numFmtId="0" fontId="5" fillId="0" borderId="0" xfId="0" applyFont="1" applyFill="1" applyAlignment="1">
      <alignment wrapText="1"/>
    </xf>
    <xf numFmtId="0" fontId="5" fillId="0" borderId="1" xfId="0" applyFont="1" applyBorder="1" applyAlignment="1">
      <alignment wrapText="1"/>
    </xf>
    <xf numFmtId="0" fontId="27" fillId="0" borderId="28" xfId="0" applyFont="1" applyFill="1" applyBorder="1" applyAlignment="1">
      <alignment horizontal="center" wrapText="1"/>
    </xf>
    <xf numFmtId="0" fontId="27" fillId="0" borderId="15"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0" fillId="0" borderId="1" xfId="0" applyBorder="1" applyAlignment="1">
      <alignment horizontal="left" vertical="center"/>
    </xf>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9" fillId="0" borderId="14" xfId="0" applyFont="1" applyFill="1" applyBorder="1" applyAlignment="1">
      <alignment horizontal="left" vertical="center" wrapText="1"/>
    </xf>
    <xf numFmtId="0" fontId="4"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0" xfId="0" applyFont="1" applyAlignment="1">
      <alignment horizontal="left" vertical="top" wrapText="1"/>
    </xf>
    <xf numFmtId="0" fontId="17" fillId="0" borderId="0" xfId="0" applyFont="1" applyFill="1" applyAlignment="1">
      <alignment wrapText="1"/>
    </xf>
    <xf numFmtId="0" fontId="27" fillId="0" borderId="22" xfId="0" applyFont="1" applyFill="1" applyBorder="1" applyAlignment="1">
      <alignment horizontal="center" wrapText="1"/>
    </xf>
    <xf numFmtId="0" fontId="27" fillId="0" borderId="23" xfId="0" applyFont="1" applyFill="1" applyBorder="1" applyAlignment="1">
      <alignment horizontal="center" wrapText="1"/>
    </xf>
    <xf numFmtId="0" fontId="27" fillId="0" borderId="24" xfId="0" applyFont="1" applyFill="1" applyBorder="1" applyAlignment="1">
      <alignment horizontal="center" wrapText="1"/>
    </xf>
    <xf numFmtId="0" fontId="27" fillId="0" borderId="25" xfId="0" applyFont="1" applyFill="1" applyBorder="1" applyAlignment="1">
      <alignment horizontal="center" wrapText="1"/>
    </xf>
    <xf numFmtId="0" fontId="27" fillId="0" borderId="26" xfId="0" applyFont="1" applyFill="1" applyBorder="1" applyAlignment="1">
      <alignment horizontal="center" wrapText="1"/>
    </xf>
    <xf numFmtId="0" fontId="27" fillId="0" borderId="27"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1" fillId="0" borderId="1" xfId="0" applyFont="1" applyFill="1" applyBorder="1" applyAlignment="1">
      <alignment vertical="top" wrapText="1"/>
    </xf>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3" fillId="0" borderId="0" xfId="0" applyFont="1" applyAlignment="1">
      <alignment horizontal="left" vertical="top" wrapText="1"/>
    </xf>
    <xf numFmtId="0" fontId="0" fillId="0" borderId="0" xfId="0"/>
    <xf numFmtId="0" fontId="4" fillId="0" borderId="0" xfId="0" applyFont="1" applyFill="1" applyAlignment="1">
      <alignment vertical="top" wrapText="1"/>
    </xf>
    <xf numFmtId="0" fontId="0" fillId="0" borderId="0" xfId="0" applyFill="1" applyAlignment="1">
      <alignment vertical="top" wrapText="1"/>
    </xf>
    <xf numFmtId="0" fontId="5" fillId="0" borderId="1" xfId="0" applyFont="1" applyBorder="1" applyAlignment="1">
      <alignment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45" fillId="0" borderId="0" xfId="7" quotePrefix="1" applyFont="1" applyAlignment="1">
      <alignment horizontal="center" vertical="center"/>
    </xf>
    <xf numFmtId="0" fontId="44" fillId="0" borderId="0" xfId="7" applyFont="1" applyAlignment="1"/>
  </cellXfs>
  <cellStyles count="8">
    <cellStyle name="Comma" xfId="1" builtinId="3"/>
    <cellStyle name="Currency" xfId="2" builtinId="4"/>
    <cellStyle name="Hyperlink" xfId="3" builtinId="8"/>
    <cellStyle name="Hyperlink 2" xfId="6"/>
    <cellStyle name="Normal" xfId="0" builtinId="0"/>
    <cellStyle name="Normal 2" xfId="5"/>
    <cellStyle name="Normal 3" xfId="7"/>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erlin.edu/" TargetMode="External"/><Relationship Id="rId2" Type="http://schemas.openxmlformats.org/officeDocument/2006/relationships/hyperlink" Target="http://oberlin.edu/instres/irhome/cds/cds_explain.html" TargetMode="External"/><Relationship Id="rId1" Type="http://schemas.openxmlformats.org/officeDocument/2006/relationships/hyperlink" Target="mailto:rpeacock@oberlin.edu" TargetMode="External"/><Relationship Id="rId6" Type="http://schemas.openxmlformats.org/officeDocument/2006/relationships/printerSettings" Target="../printerSettings/printerSettings1.bin"/><Relationship Id="rId5" Type="http://schemas.openxmlformats.org/officeDocument/2006/relationships/hyperlink" Target="http://www.commonapp.org/" TargetMode="External"/><Relationship Id="rId4" Type="http://schemas.openxmlformats.org/officeDocument/2006/relationships/hyperlink" Target="mailto:college.admissions@oberli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zoomScaleNormal="100" workbookViewId="0">
      <selection activeCell="I26" sqref="I26"/>
    </sheetView>
  </sheetViews>
  <sheetFormatPr defaultColWidth="9.109375" defaultRowHeight="13.2" x14ac:dyDescent="0.25"/>
  <cols>
    <col min="1" max="1" width="4.5546875" style="346" customWidth="1"/>
    <col min="2" max="2" width="31.88671875" style="385" customWidth="1"/>
    <col min="3" max="3" width="4" style="385" customWidth="1"/>
    <col min="4" max="4" width="45.5546875" style="385" customWidth="1"/>
    <col min="5" max="6" width="9.109375" style="385"/>
    <col min="7" max="16384" width="9.109375" style="345"/>
  </cols>
  <sheetData>
    <row r="1" spans="1:6" ht="17.399999999999999" x14ac:dyDescent="0.25">
      <c r="A1" s="410" t="s">
        <v>179</v>
      </c>
      <c r="B1" s="410"/>
      <c r="C1" s="410"/>
      <c r="D1" s="410"/>
      <c r="E1" s="344"/>
      <c r="F1" s="344"/>
    </row>
    <row r="2" spans="1:6" x14ac:dyDescent="0.25">
      <c r="B2" s="347" t="s">
        <v>844</v>
      </c>
      <c r="C2" s="411" t="s">
        <v>844</v>
      </c>
      <c r="D2" s="411"/>
      <c r="E2" s="348"/>
      <c r="F2" s="348"/>
    </row>
    <row r="3" spans="1:6" x14ac:dyDescent="0.25">
      <c r="A3" s="349" t="s">
        <v>103</v>
      </c>
      <c r="B3" s="350" t="s">
        <v>104</v>
      </c>
      <c r="C3" s="350"/>
      <c r="D3" s="350"/>
      <c r="E3" s="348"/>
      <c r="F3" s="348"/>
    </row>
    <row r="4" spans="1:6" x14ac:dyDescent="0.25">
      <c r="A4" s="349" t="s">
        <v>103</v>
      </c>
      <c r="B4" s="351" t="s">
        <v>105</v>
      </c>
      <c r="C4" s="352"/>
      <c r="D4" s="352" t="s">
        <v>845</v>
      </c>
      <c r="E4" s="348"/>
      <c r="F4" s="348"/>
    </row>
    <row r="5" spans="1:6" x14ac:dyDescent="0.25">
      <c r="A5" s="349" t="s">
        <v>103</v>
      </c>
      <c r="B5" s="353" t="s">
        <v>106</v>
      </c>
      <c r="C5" s="354"/>
      <c r="D5" s="354" t="s">
        <v>846</v>
      </c>
      <c r="E5" s="348"/>
      <c r="F5" s="348"/>
    </row>
    <row r="6" spans="1:6" x14ac:dyDescent="0.25">
      <c r="A6" s="349" t="s">
        <v>103</v>
      </c>
      <c r="B6" s="353" t="s">
        <v>107</v>
      </c>
      <c r="C6" s="354"/>
      <c r="D6" s="354"/>
      <c r="E6" s="348"/>
      <c r="F6" s="348"/>
    </row>
    <row r="7" spans="1:6" x14ac:dyDescent="0.25">
      <c r="A7" s="349" t="s">
        <v>103</v>
      </c>
      <c r="B7" s="353" t="s">
        <v>181</v>
      </c>
      <c r="C7" s="354"/>
      <c r="D7" s="354" t="s">
        <v>847</v>
      </c>
      <c r="E7" s="348"/>
      <c r="F7" s="348"/>
    </row>
    <row r="8" spans="1:6" x14ac:dyDescent="0.25">
      <c r="A8" s="349" t="s">
        <v>103</v>
      </c>
      <c r="B8" s="353" t="s">
        <v>108</v>
      </c>
      <c r="C8" s="354"/>
      <c r="D8" s="354" t="s">
        <v>848</v>
      </c>
      <c r="E8" s="348"/>
      <c r="F8" s="348"/>
    </row>
    <row r="9" spans="1:6" x14ac:dyDescent="0.25">
      <c r="A9" s="349" t="s">
        <v>103</v>
      </c>
      <c r="B9" s="353" t="s">
        <v>109</v>
      </c>
      <c r="C9" s="354"/>
      <c r="D9" s="354" t="s">
        <v>849</v>
      </c>
      <c r="E9" s="348"/>
      <c r="F9" s="348"/>
    </row>
    <row r="10" spans="1:6" x14ac:dyDescent="0.25">
      <c r="A10" s="349" t="s">
        <v>103</v>
      </c>
      <c r="B10" s="353" t="s">
        <v>110</v>
      </c>
      <c r="C10" s="354"/>
      <c r="D10" s="354" t="s">
        <v>850</v>
      </c>
      <c r="E10" s="348"/>
      <c r="F10" s="348"/>
    </row>
    <row r="11" spans="1:6" x14ac:dyDescent="0.25">
      <c r="A11" s="349" t="s">
        <v>103</v>
      </c>
      <c r="B11" s="353" t="s">
        <v>111</v>
      </c>
      <c r="C11" s="354"/>
      <c r="D11" s="355" t="s">
        <v>851</v>
      </c>
      <c r="E11" s="348"/>
      <c r="F11" s="348"/>
    </row>
    <row r="12" spans="1:6" x14ac:dyDescent="0.25">
      <c r="A12" s="349" t="s">
        <v>103</v>
      </c>
      <c r="B12" s="356" t="s">
        <v>112</v>
      </c>
      <c r="C12" s="348"/>
      <c r="D12" s="357"/>
      <c r="E12" s="358" t="s">
        <v>434</v>
      </c>
      <c r="F12" s="358" t="s">
        <v>435</v>
      </c>
    </row>
    <row r="13" spans="1:6" x14ac:dyDescent="0.25">
      <c r="A13" s="349"/>
      <c r="B13" s="359"/>
      <c r="C13" s="360"/>
      <c r="D13" s="361"/>
      <c r="E13" s="362" t="s">
        <v>852</v>
      </c>
      <c r="F13" s="362"/>
    </row>
    <row r="14" spans="1:6" x14ac:dyDescent="0.25">
      <c r="A14" s="349" t="s">
        <v>103</v>
      </c>
      <c r="B14" s="363" t="s">
        <v>113</v>
      </c>
      <c r="C14" s="364"/>
      <c r="D14" s="365"/>
      <c r="E14" s="348"/>
      <c r="F14" s="348"/>
    </row>
    <row r="15" spans="1:6" x14ac:dyDescent="0.25">
      <c r="A15" s="349"/>
      <c r="B15" s="343" t="s">
        <v>853</v>
      </c>
      <c r="C15" s="366"/>
      <c r="D15" s="367"/>
      <c r="E15" s="348"/>
      <c r="F15" s="348"/>
    </row>
    <row r="16" spans="1:6" x14ac:dyDescent="0.25">
      <c r="A16" s="349"/>
      <c r="B16" s="344"/>
      <c r="C16" s="368"/>
      <c r="D16" s="368"/>
      <c r="E16" s="348"/>
      <c r="F16" s="348"/>
    </row>
    <row r="17" spans="1:6" x14ac:dyDescent="0.25">
      <c r="B17" s="344"/>
      <c r="C17" s="368"/>
      <c r="D17" s="368"/>
      <c r="E17" s="348"/>
      <c r="F17" s="348"/>
    </row>
    <row r="18" spans="1:6" x14ac:dyDescent="0.25">
      <c r="A18" s="349" t="s">
        <v>575</v>
      </c>
      <c r="B18" s="369" t="s">
        <v>180</v>
      </c>
      <c r="C18" s="412"/>
      <c r="D18" s="412"/>
      <c r="E18" s="348"/>
      <c r="F18" s="348"/>
    </row>
    <row r="19" spans="1:6" x14ac:dyDescent="0.25">
      <c r="A19" s="349" t="s">
        <v>575</v>
      </c>
      <c r="B19" s="370" t="s">
        <v>308</v>
      </c>
      <c r="C19" s="406" t="s">
        <v>854</v>
      </c>
      <c r="D19" s="407"/>
      <c r="E19" s="348"/>
      <c r="F19" s="348"/>
    </row>
    <row r="20" spans="1:6" x14ac:dyDescent="0.25">
      <c r="A20" s="349" t="s">
        <v>575</v>
      </c>
      <c r="B20" s="370" t="s">
        <v>181</v>
      </c>
      <c r="C20" s="406" t="s">
        <v>855</v>
      </c>
      <c r="D20" s="407"/>
      <c r="E20" s="348"/>
      <c r="F20" s="348"/>
    </row>
    <row r="21" spans="1:6" x14ac:dyDescent="0.25">
      <c r="A21" s="349" t="s">
        <v>575</v>
      </c>
      <c r="B21" s="371" t="s">
        <v>856</v>
      </c>
      <c r="C21" s="406" t="s">
        <v>857</v>
      </c>
      <c r="D21" s="407"/>
      <c r="E21" s="348"/>
      <c r="F21" s="348"/>
    </row>
    <row r="22" spans="1:6" x14ac:dyDescent="0.25">
      <c r="A22" s="349" t="s">
        <v>575</v>
      </c>
      <c r="B22" s="371" t="s">
        <v>564</v>
      </c>
      <c r="C22" s="406"/>
      <c r="D22" s="407"/>
      <c r="E22" s="348"/>
      <c r="F22" s="348"/>
    </row>
    <row r="23" spans="1:6" x14ac:dyDescent="0.25">
      <c r="A23" s="349" t="s">
        <v>575</v>
      </c>
      <c r="B23" s="371" t="s">
        <v>856</v>
      </c>
      <c r="C23" s="406"/>
      <c r="D23" s="407"/>
      <c r="E23" s="348"/>
      <c r="F23" s="348"/>
    </row>
    <row r="24" spans="1:6" x14ac:dyDescent="0.25">
      <c r="A24" s="349" t="s">
        <v>575</v>
      </c>
      <c r="B24" s="370" t="s">
        <v>565</v>
      </c>
      <c r="C24" s="406" t="s">
        <v>858</v>
      </c>
      <c r="D24" s="407"/>
      <c r="E24" s="348"/>
      <c r="F24" s="348"/>
    </row>
    <row r="25" spans="1:6" x14ac:dyDescent="0.25">
      <c r="A25" s="349" t="s">
        <v>575</v>
      </c>
      <c r="B25" s="370" t="s">
        <v>182</v>
      </c>
      <c r="C25" s="408" t="s">
        <v>859</v>
      </c>
      <c r="D25" s="409"/>
      <c r="E25" s="348"/>
      <c r="F25" s="348"/>
    </row>
    <row r="26" spans="1:6" x14ac:dyDescent="0.25">
      <c r="A26" s="349" t="s">
        <v>575</v>
      </c>
      <c r="B26" s="370" t="s">
        <v>183</v>
      </c>
      <c r="C26" s="406" t="s">
        <v>858</v>
      </c>
      <c r="D26" s="407"/>
      <c r="E26" s="348"/>
      <c r="F26" s="348"/>
    </row>
    <row r="27" spans="1:6" x14ac:dyDescent="0.25">
      <c r="A27" s="349" t="s">
        <v>575</v>
      </c>
      <c r="B27" s="370" t="s">
        <v>184</v>
      </c>
      <c r="C27" s="406" t="s">
        <v>860</v>
      </c>
      <c r="D27" s="407"/>
      <c r="E27" s="348"/>
      <c r="F27" s="348"/>
    </row>
    <row r="28" spans="1:6" x14ac:dyDescent="0.25">
      <c r="A28" s="349" t="s">
        <v>575</v>
      </c>
      <c r="B28" s="370" t="s">
        <v>566</v>
      </c>
      <c r="C28" s="406" t="s">
        <v>861</v>
      </c>
      <c r="D28" s="407"/>
      <c r="E28" s="348"/>
      <c r="F28" s="348"/>
    </row>
    <row r="29" spans="1:6" x14ac:dyDescent="0.25">
      <c r="A29" s="349" t="s">
        <v>575</v>
      </c>
      <c r="B29" s="370" t="s">
        <v>856</v>
      </c>
      <c r="C29" s="406" t="s">
        <v>857</v>
      </c>
      <c r="D29" s="407"/>
      <c r="E29" s="348"/>
      <c r="F29" s="348"/>
    </row>
    <row r="30" spans="1:6" x14ac:dyDescent="0.25">
      <c r="A30" s="349" t="s">
        <v>575</v>
      </c>
      <c r="B30" s="370" t="s">
        <v>665</v>
      </c>
      <c r="C30" s="406" t="s">
        <v>850</v>
      </c>
      <c r="D30" s="407"/>
      <c r="E30" s="348"/>
      <c r="F30" s="348"/>
    </row>
    <row r="31" spans="1:6" x14ac:dyDescent="0.25">
      <c r="A31" s="349" t="s">
        <v>575</v>
      </c>
      <c r="B31" s="370" t="s">
        <v>185</v>
      </c>
      <c r="C31" s="408" t="s">
        <v>862</v>
      </c>
      <c r="D31" s="409"/>
      <c r="E31" s="348"/>
      <c r="F31" s="348"/>
    </row>
    <row r="32" spans="1:6" ht="39.6" x14ac:dyDescent="0.25">
      <c r="A32" s="349" t="s">
        <v>575</v>
      </c>
      <c r="B32" s="372" t="s">
        <v>779</v>
      </c>
      <c r="C32" s="408" t="s">
        <v>863</v>
      </c>
      <c r="D32" s="409"/>
      <c r="E32" s="348"/>
      <c r="F32" s="348"/>
    </row>
    <row r="33" spans="1:6" ht="39.6" x14ac:dyDescent="0.25">
      <c r="A33" s="349" t="s">
        <v>575</v>
      </c>
      <c r="B33" s="373" t="s">
        <v>349</v>
      </c>
      <c r="C33" s="374"/>
      <c r="D33" s="375"/>
      <c r="E33" s="348"/>
      <c r="F33" s="348"/>
    </row>
    <row r="34" spans="1:6" x14ac:dyDescent="0.25">
      <c r="B34" s="348"/>
      <c r="C34" s="348"/>
      <c r="D34" s="348"/>
      <c r="E34" s="348"/>
      <c r="F34" s="348"/>
    </row>
    <row r="35" spans="1:6" x14ac:dyDescent="0.25">
      <c r="A35" s="349" t="s">
        <v>576</v>
      </c>
      <c r="B35" s="405" t="s">
        <v>186</v>
      </c>
      <c r="C35" s="405"/>
      <c r="D35" s="405"/>
      <c r="E35" s="348"/>
      <c r="F35" s="348"/>
    </row>
    <row r="36" spans="1:6" x14ac:dyDescent="0.25">
      <c r="A36" s="349" t="s">
        <v>576</v>
      </c>
      <c r="B36" s="376" t="s">
        <v>187</v>
      </c>
      <c r="C36" s="377"/>
      <c r="D36" s="348"/>
      <c r="E36" s="348"/>
      <c r="F36" s="348"/>
    </row>
    <row r="37" spans="1:6" x14ac:dyDescent="0.25">
      <c r="A37" s="349" t="s">
        <v>576</v>
      </c>
      <c r="B37" s="370" t="s">
        <v>188</v>
      </c>
      <c r="C37" s="378" t="s">
        <v>852</v>
      </c>
      <c r="D37" s="348"/>
      <c r="E37" s="348"/>
      <c r="F37" s="348"/>
    </row>
    <row r="38" spans="1:6" x14ac:dyDescent="0.25">
      <c r="A38" s="349" t="s">
        <v>576</v>
      </c>
      <c r="B38" s="370" t="s">
        <v>189</v>
      </c>
      <c r="C38" s="378"/>
      <c r="D38" s="348"/>
      <c r="E38" s="348"/>
      <c r="F38" s="348"/>
    </row>
    <row r="39" spans="1:6" x14ac:dyDescent="0.25">
      <c r="A39" s="349"/>
      <c r="B39" s="379"/>
      <c r="C39" s="348"/>
      <c r="D39" s="348"/>
      <c r="E39" s="348"/>
      <c r="F39" s="348"/>
    </row>
    <row r="40" spans="1:6" x14ac:dyDescent="0.25">
      <c r="A40" s="349" t="s">
        <v>577</v>
      </c>
      <c r="B40" s="350" t="s">
        <v>567</v>
      </c>
      <c r="C40" s="350"/>
      <c r="D40" s="350"/>
      <c r="E40" s="348"/>
      <c r="F40" s="348"/>
    </row>
    <row r="41" spans="1:6" x14ac:dyDescent="0.25">
      <c r="A41" s="349" t="s">
        <v>577</v>
      </c>
      <c r="B41" s="376" t="s">
        <v>190</v>
      </c>
      <c r="C41" s="377" t="s">
        <v>852</v>
      </c>
      <c r="D41" s="348"/>
      <c r="E41" s="348"/>
      <c r="F41" s="348"/>
    </row>
    <row r="42" spans="1:6" x14ac:dyDescent="0.25">
      <c r="A42" s="349" t="s">
        <v>577</v>
      </c>
      <c r="B42" s="370" t="s">
        <v>191</v>
      </c>
      <c r="C42" s="378"/>
      <c r="D42" s="348"/>
      <c r="E42" s="348"/>
      <c r="F42" s="348"/>
    </row>
    <row r="43" spans="1:6" x14ac:dyDescent="0.25">
      <c r="A43" s="349" t="s">
        <v>577</v>
      </c>
      <c r="B43" s="370" t="s">
        <v>192</v>
      </c>
      <c r="C43" s="378"/>
      <c r="D43" s="348"/>
      <c r="E43" s="348"/>
      <c r="F43" s="348"/>
    </row>
    <row r="44" spans="1:6" x14ac:dyDescent="0.25">
      <c r="A44" s="349"/>
      <c r="B44" s="379"/>
      <c r="C44" s="348"/>
      <c r="D44" s="348"/>
      <c r="E44" s="348"/>
      <c r="F44" s="348"/>
    </row>
    <row r="45" spans="1:6" x14ac:dyDescent="0.25">
      <c r="A45" s="349" t="s">
        <v>578</v>
      </c>
      <c r="B45" s="379" t="s">
        <v>193</v>
      </c>
      <c r="C45" s="380"/>
      <c r="D45" s="348"/>
      <c r="E45" s="348"/>
      <c r="F45" s="348"/>
    </row>
    <row r="46" spans="1:6" x14ac:dyDescent="0.25">
      <c r="A46" s="349" t="s">
        <v>578</v>
      </c>
      <c r="B46" s="376" t="s">
        <v>194</v>
      </c>
      <c r="C46" s="377"/>
      <c r="D46" s="348"/>
      <c r="E46" s="348"/>
      <c r="F46" s="348"/>
    </row>
    <row r="47" spans="1:6" x14ac:dyDescent="0.25">
      <c r="A47" s="349" t="s">
        <v>578</v>
      </c>
      <c r="B47" s="370" t="s">
        <v>195</v>
      </c>
      <c r="C47" s="378"/>
      <c r="D47" s="348"/>
      <c r="E47" s="348"/>
      <c r="F47" s="348"/>
    </row>
    <row r="48" spans="1:6" x14ac:dyDescent="0.25">
      <c r="A48" s="349" t="s">
        <v>578</v>
      </c>
      <c r="B48" s="370" t="s">
        <v>196</v>
      </c>
      <c r="C48" s="378"/>
      <c r="D48" s="348"/>
      <c r="E48" s="348"/>
      <c r="F48" s="348"/>
    </row>
    <row r="49" spans="1:6" x14ac:dyDescent="0.25">
      <c r="A49" s="349" t="s">
        <v>578</v>
      </c>
      <c r="B49" s="381" t="s">
        <v>197</v>
      </c>
      <c r="C49" s="378" t="s">
        <v>852</v>
      </c>
      <c r="D49" s="348"/>
      <c r="E49" s="348"/>
      <c r="F49" s="348"/>
    </row>
    <row r="50" spans="1:6" x14ac:dyDescent="0.25">
      <c r="A50" s="349" t="s">
        <v>578</v>
      </c>
      <c r="B50" s="370" t="s">
        <v>198</v>
      </c>
      <c r="C50" s="378"/>
      <c r="D50" s="348"/>
      <c r="E50" s="348"/>
      <c r="F50" s="348"/>
    </row>
    <row r="51" spans="1:6" x14ac:dyDescent="0.25">
      <c r="A51" s="349" t="s">
        <v>578</v>
      </c>
      <c r="B51" s="382" t="s">
        <v>199</v>
      </c>
      <c r="C51" s="378"/>
      <c r="D51" s="348"/>
      <c r="E51" s="348"/>
      <c r="F51" s="348"/>
    </row>
    <row r="52" spans="1:6" x14ac:dyDescent="0.25">
      <c r="A52" s="349"/>
      <c r="B52" s="353"/>
      <c r="C52" s="378"/>
      <c r="D52" s="348"/>
      <c r="E52" s="348"/>
      <c r="F52" s="348"/>
    </row>
    <row r="53" spans="1:6" x14ac:dyDescent="0.25">
      <c r="A53" s="349" t="s">
        <v>578</v>
      </c>
      <c r="B53" s="382" t="s">
        <v>200</v>
      </c>
      <c r="C53" s="378"/>
      <c r="D53" s="348"/>
      <c r="E53" s="348"/>
      <c r="F53" s="348"/>
    </row>
    <row r="54" spans="1:6" x14ac:dyDescent="0.25">
      <c r="A54" s="349"/>
      <c r="B54" s="383"/>
      <c r="C54" s="384"/>
      <c r="D54" s="348"/>
      <c r="E54" s="348"/>
      <c r="F54" s="348"/>
    </row>
    <row r="55" spans="1:6" x14ac:dyDescent="0.25">
      <c r="A55" s="349"/>
      <c r="B55" s="379"/>
      <c r="C55" s="380"/>
      <c r="D55" s="348"/>
      <c r="E55" s="348"/>
      <c r="F55" s="348"/>
    </row>
    <row r="56" spans="1:6" x14ac:dyDescent="0.25">
      <c r="A56" s="349" t="s">
        <v>579</v>
      </c>
      <c r="B56" s="350" t="s">
        <v>568</v>
      </c>
      <c r="C56" s="350"/>
      <c r="D56" s="348"/>
      <c r="E56" s="348"/>
      <c r="F56" s="348"/>
    </row>
    <row r="57" spans="1:6" x14ac:dyDescent="0.25">
      <c r="A57" s="349" t="s">
        <v>579</v>
      </c>
      <c r="B57" s="376" t="s">
        <v>201</v>
      </c>
      <c r="C57" s="377"/>
      <c r="D57" s="348"/>
      <c r="E57" s="348"/>
      <c r="F57" s="348"/>
    </row>
    <row r="58" spans="1:6" x14ac:dyDescent="0.25">
      <c r="A58" s="349" t="s">
        <v>579</v>
      </c>
      <c r="B58" s="370" t="s">
        <v>202</v>
      </c>
      <c r="C58" s="378" t="s">
        <v>852</v>
      </c>
      <c r="D58" s="348"/>
      <c r="E58" s="348"/>
      <c r="F58" s="348"/>
    </row>
    <row r="59" spans="1:6" x14ac:dyDescent="0.25">
      <c r="A59" s="349" t="s">
        <v>579</v>
      </c>
      <c r="B59" s="370" t="s">
        <v>203</v>
      </c>
      <c r="C59" s="378"/>
      <c r="D59" s="348"/>
      <c r="E59" s="348"/>
      <c r="F59" s="348"/>
    </row>
    <row r="60" spans="1:6" x14ac:dyDescent="0.25">
      <c r="A60" s="349" t="s">
        <v>579</v>
      </c>
      <c r="B60" s="370" t="s">
        <v>204</v>
      </c>
      <c r="C60" s="378"/>
      <c r="D60" s="348"/>
      <c r="E60" s="348"/>
      <c r="F60" s="348"/>
    </row>
    <row r="61" spans="1:6" x14ac:dyDescent="0.25">
      <c r="A61" s="349" t="s">
        <v>579</v>
      </c>
      <c r="B61" s="370" t="s">
        <v>205</v>
      </c>
      <c r="C61" s="378"/>
      <c r="D61" s="348"/>
      <c r="E61" s="348"/>
      <c r="F61" s="348"/>
    </row>
    <row r="62" spans="1:6" x14ac:dyDescent="0.25">
      <c r="A62" s="349" t="s">
        <v>579</v>
      </c>
      <c r="B62" s="370" t="s">
        <v>206</v>
      </c>
      <c r="C62" s="378" t="s">
        <v>852</v>
      </c>
      <c r="D62" s="348"/>
      <c r="E62" s="348"/>
      <c r="F62" s="348"/>
    </row>
    <row r="63" spans="1:6" x14ac:dyDescent="0.25">
      <c r="A63" s="349" t="s">
        <v>579</v>
      </c>
      <c r="B63" s="370" t="s">
        <v>207</v>
      </c>
      <c r="C63" s="378" t="s">
        <v>852</v>
      </c>
      <c r="D63" s="348"/>
      <c r="E63" s="348"/>
      <c r="F63" s="348"/>
    </row>
    <row r="64" spans="1:6" x14ac:dyDescent="0.25">
      <c r="A64" s="349" t="s">
        <v>579</v>
      </c>
      <c r="B64" s="370" t="s">
        <v>208</v>
      </c>
      <c r="C64" s="378" t="s">
        <v>852</v>
      </c>
      <c r="D64" s="348"/>
      <c r="E64" s="348"/>
      <c r="F64" s="348"/>
    </row>
    <row r="65" spans="1:6" x14ac:dyDescent="0.25">
      <c r="A65" s="349" t="s">
        <v>579</v>
      </c>
      <c r="B65" s="370" t="s">
        <v>209</v>
      </c>
      <c r="C65" s="378"/>
      <c r="D65" s="348"/>
      <c r="E65" s="348"/>
      <c r="F65" s="348"/>
    </row>
    <row r="66" spans="1:6" x14ac:dyDescent="0.25">
      <c r="A66" s="349" t="s">
        <v>579</v>
      </c>
      <c r="B66" s="370" t="s">
        <v>864</v>
      </c>
      <c r="C66" s="378"/>
      <c r="D66" s="348"/>
      <c r="E66" s="348"/>
      <c r="F66" s="348"/>
    </row>
    <row r="67" spans="1:6" x14ac:dyDescent="0.25">
      <c r="A67" s="349" t="s">
        <v>579</v>
      </c>
      <c r="B67" s="370" t="s">
        <v>865</v>
      </c>
      <c r="C67" s="378"/>
      <c r="D67" s="348"/>
      <c r="E67" s="348"/>
      <c r="F67" s="348"/>
    </row>
    <row r="68" spans="1:6" x14ac:dyDescent="0.25">
      <c r="A68" s="349" t="s">
        <v>579</v>
      </c>
      <c r="B68" s="370" t="s">
        <v>866</v>
      </c>
      <c r="C68" s="378"/>
      <c r="D68" s="348"/>
      <c r="E68" s="348"/>
      <c r="F68" s="348"/>
    </row>
  </sheetData>
  <mergeCells count="18">
    <mergeCell ref="C21:D21"/>
    <mergeCell ref="A1:D1"/>
    <mergeCell ref="C2:D2"/>
    <mergeCell ref="C18:D18"/>
    <mergeCell ref="C19:D19"/>
    <mergeCell ref="C20:D20"/>
    <mergeCell ref="B35:D35"/>
    <mergeCell ref="C22:D22"/>
    <mergeCell ref="C23:D23"/>
    <mergeCell ref="C24:D24"/>
    <mergeCell ref="C25:D25"/>
    <mergeCell ref="C26:D26"/>
    <mergeCell ref="C27:D27"/>
    <mergeCell ref="C28:D28"/>
    <mergeCell ref="C29:D29"/>
    <mergeCell ref="C30:D30"/>
    <mergeCell ref="C31:D31"/>
    <mergeCell ref="C32:D32"/>
  </mergeCells>
  <hyperlinks>
    <hyperlink ref="D11" r:id="rId1" display="mailto:rpeacock@oberlin.edu"/>
    <hyperlink ref="B15" r:id="rId2"/>
    <hyperlink ref="C25" r:id="rId3" display="http://www.oberlin.edu/"/>
    <hyperlink ref="C31" r:id="rId4" display="mailto:college.admissions@oberlin.edu"/>
    <hyperlink ref="C32" r:id="rId5" display="http://www.commonapp.org/"/>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C3" sqref="C3"/>
    </sheetView>
  </sheetViews>
  <sheetFormatPr defaultRowHeight="13.2" x14ac:dyDescent="0.25"/>
  <cols>
    <col min="1" max="1" width="21.6640625" style="401" bestFit="1" customWidth="1"/>
    <col min="2" max="5" width="5.21875" style="401" customWidth="1"/>
    <col min="6" max="16384" width="8.88671875" style="401"/>
  </cols>
  <sheetData>
    <row r="1" spans="1:5" x14ac:dyDescent="0.25">
      <c r="A1" s="401" t="s">
        <v>953</v>
      </c>
      <c r="B1" s="643" t="s">
        <v>952</v>
      </c>
      <c r="C1" s="644"/>
      <c r="D1" s="644"/>
      <c r="E1" s="644"/>
    </row>
    <row r="2" spans="1:5" x14ac:dyDescent="0.25">
      <c r="B2" s="404" t="s">
        <v>951</v>
      </c>
      <c r="C2" s="404" t="s">
        <v>950</v>
      </c>
      <c r="D2" s="404" t="s">
        <v>949</v>
      </c>
      <c r="E2" s="404" t="s">
        <v>948</v>
      </c>
    </row>
    <row r="3" spans="1:5" x14ac:dyDescent="0.25">
      <c r="A3" s="403" t="s">
        <v>947</v>
      </c>
      <c r="B3" s="402">
        <v>3</v>
      </c>
      <c r="C3" s="402"/>
      <c r="D3" s="402">
        <v>5</v>
      </c>
      <c r="E3" s="402">
        <v>4</v>
      </c>
    </row>
    <row r="4" spans="1:5" x14ac:dyDescent="0.25">
      <c r="A4" s="403" t="s">
        <v>946</v>
      </c>
      <c r="B4" s="402">
        <v>7</v>
      </c>
      <c r="C4" s="402">
        <v>12</v>
      </c>
      <c r="D4" s="402">
        <v>13</v>
      </c>
      <c r="E4" s="402">
        <v>6</v>
      </c>
    </row>
    <row r="5" spans="1:5" x14ac:dyDescent="0.25">
      <c r="A5" s="403" t="s">
        <v>945</v>
      </c>
      <c r="B5" s="402">
        <v>8</v>
      </c>
      <c r="C5" s="402">
        <v>16</v>
      </c>
      <c r="D5" s="402">
        <v>20</v>
      </c>
      <c r="E5" s="402">
        <v>16</v>
      </c>
    </row>
    <row r="6" spans="1:5" x14ac:dyDescent="0.25">
      <c r="A6" s="403" t="s">
        <v>944</v>
      </c>
      <c r="B6" s="402">
        <v>1</v>
      </c>
      <c r="C6" s="402">
        <v>4</v>
      </c>
      <c r="D6" s="402">
        <v>6</v>
      </c>
      <c r="E6" s="402">
        <v>1</v>
      </c>
    </row>
    <row r="7" spans="1:5" x14ac:dyDescent="0.25">
      <c r="A7" s="403" t="s">
        <v>943</v>
      </c>
      <c r="B7" s="402">
        <v>20</v>
      </c>
      <c r="C7" s="402">
        <v>20</v>
      </c>
      <c r="D7" s="402">
        <v>18</v>
      </c>
      <c r="E7" s="402">
        <v>16</v>
      </c>
    </row>
    <row r="8" spans="1:5" x14ac:dyDescent="0.25">
      <c r="A8" s="403" t="s">
        <v>942</v>
      </c>
      <c r="B8" s="402">
        <v>17</v>
      </c>
      <c r="C8" s="402">
        <v>21</v>
      </c>
      <c r="D8" s="402">
        <v>12</v>
      </c>
      <c r="E8" s="402">
        <v>17</v>
      </c>
    </row>
    <row r="9" spans="1:5" x14ac:dyDescent="0.25">
      <c r="A9" s="403" t="s">
        <v>941</v>
      </c>
      <c r="B9" s="402">
        <v>11</v>
      </c>
      <c r="C9" s="402">
        <v>9</v>
      </c>
      <c r="D9" s="402">
        <v>4</v>
      </c>
      <c r="E9" s="402">
        <v>6</v>
      </c>
    </row>
    <row r="10" spans="1:5" x14ac:dyDescent="0.25">
      <c r="A10" s="403" t="s">
        <v>940</v>
      </c>
      <c r="B10" s="402">
        <v>12</v>
      </c>
      <c r="C10" s="402">
        <v>13</v>
      </c>
      <c r="D10" s="402">
        <v>15</v>
      </c>
      <c r="E10" s="402">
        <v>20</v>
      </c>
    </row>
    <row r="11" spans="1:5" x14ac:dyDescent="0.25">
      <c r="A11" s="403" t="s">
        <v>939</v>
      </c>
      <c r="B11" s="402">
        <v>48</v>
      </c>
      <c r="C11" s="402">
        <v>62</v>
      </c>
      <c r="D11" s="402">
        <v>59</v>
      </c>
      <c r="E11" s="402">
        <v>43</v>
      </c>
    </row>
    <row r="12" spans="1:5" x14ac:dyDescent="0.25">
      <c r="A12" s="403" t="s">
        <v>938</v>
      </c>
      <c r="B12" s="402">
        <v>14</v>
      </c>
      <c r="C12" s="402">
        <v>12</v>
      </c>
      <c r="D12" s="402">
        <v>11</v>
      </c>
      <c r="E12" s="402">
        <v>13</v>
      </c>
    </row>
    <row r="13" spans="1:5" x14ac:dyDescent="0.25">
      <c r="A13" s="403" t="s">
        <v>937</v>
      </c>
      <c r="B13" s="402">
        <v>23</v>
      </c>
      <c r="C13" s="402">
        <v>23</v>
      </c>
      <c r="D13" s="402">
        <v>24</v>
      </c>
      <c r="E13" s="402">
        <v>21</v>
      </c>
    </row>
    <row r="14" spans="1:5" x14ac:dyDescent="0.25">
      <c r="A14" s="403" t="s">
        <v>936</v>
      </c>
      <c r="B14" s="402">
        <v>4</v>
      </c>
      <c r="C14" s="402">
        <v>3</v>
      </c>
      <c r="D14" s="402">
        <v>4</v>
      </c>
      <c r="E14" s="402">
        <v>4</v>
      </c>
    </row>
    <row r="15" spans="1:5" x14ac:dyDescent="0.25">
      <c r="A15" s="403" t="s">
        <v>935</v>
      </c>
      <c r="B15" s="402">
        <v>16</v>
      </c>
      <c r="C15" s="402">
        <v>8</v>
      </c>
      <c r="D15" s="402">
        <v>12</v>
      </c>
      <c r="E15" s="402">
        <v>7</v>
      </c>
    </row>
    <row r="16" spans="1:5" x14ac:dyDescent="0.25">
      <c r="A16" s="403" t="s">
        <v>934</v>
      </c>
      <c r="B16" s="402">
        <v>19</v>
      </c>
      <c r="C16" s="402">
        <v>12</v>
      </c>
      <c r="D16" s="402">
        <v>13</v>
      </c>
      <c r="E16" s="402">
        <v>14</v>
      </c>
    </row>
    <row r="17" spans="1:5" x14ac:dyDescent="0.25">
      <c r="A17" s="403" t="s">
        <v>933</v>
      </c>
      <c r="B17" s="402">
        <v>11</v>
      </c>
      <c r="C17" s="402">
        <v>21</v>
      </c>
      <c r="D17" s="402">
        <v>17</v>
      </c>
      <c r="E17" s="402">
        <v>12</v>
      </c>
    </row>
    <row r="18" spans="1:5" x14ac:dyDescent="0.25">
      <c r="A18" s="403" t="s">
        <v>325</v>
      </c>
      <c r="B18" s="402">
        <v>32</v>
      </c>
      <c r="C18" s="402">
        <v>26</v>
      </c>
      <c r="D18" s="402">
        <v>27</v>
      </c>
      <c r="E18" s="402">
        <v>42</v>
      </c>
    </row>
    <row r="19" spans="1:5" x14ac:dyDescent="0.25">
      <c r="A19" s="403" t="s">
        <v>932</v>
      </c>
      <c r="B19" s="402">
        <v>24</v>
      </c>
      <c r="C19" s="402">
        <v>39</v>
      </c>
      <c r="D19" s="402">
        <v>31</v>
      </c>
      <c r="E19" s="402">
        <v>37</v>
      </c>
    </row>
    <row r="20" spans="1:5" x14ac:dyDescent="0.25">
      <c r="A20" s="403" t="s">
        <v>276</v>
      </c>
      <c r="B20" s="402">
        <v>8</v>
      </c>
      <c r="C20" s="402">
        <v>6</v>
      </c>
      <c r="D20" s="402">
        <v>3</v>
      </c>
      <c r="E20" s="402">
        <v>6</v>
      </c>
    </row>
    <row r="21" spans="1:5" x14ac:dyDescent="0.25">
      <c r="A21" s="403" t="s">
        <v>931</v>
      </c>
      <c r="B21" s="402">
        <v>13</v>
      </c>
      <c r="C21" s="402">
        <v>27</v>
      </c>
      <c r="D21" s="402">
        <v>20</v>
      </c>
      <c r="E21" s="402">
        <v>16</v>
      </c>
    </row>
    <row r="22" spans="1:5" x14ac:dyDescent="0.25">
      <c r="A22" s="403" t="s">
        <v>930</v>
      </c>
      <c r="B22" s="402">
        <v>45</v>
      </c>
      <c r="C22" s="402">
        <v>52</v>
      </c>
      <c r="D22" s="402">
        <v>43</v>
      </c>
      <c r="E22" s="402">
        <v>53</v>
      </c>
    </row>
    <row r="23" spans="1:5" x14ac:dyDescent="0.25">
      <c r="A23" s="403" t="s">
        <v>728</v>
      </c>
      <c r="B23" s="402">
        <v>46</v>
      </c>
      <c r="C23" s="402">
        <v>39</v>
      </c>
      <c r="D23" s="402">
        <v>36</v>
      </c>
      <c r="E23" s="402">
        <v>45</v>
      </c>
    </row>
    <row r="24" spans="1:5" x14ac:dyDescent="0.25">
      <c r="A24" s="403" t="s">
        <v>929</v>
      </c>
      <c r="B24" s="402">
        <v>43</v>
      </c>
      <c r="C24" s="402">
        <v>40</v>
      </c>
      <c r="D24" s="402">
        <v>52</v>
      </c>
      <c r="E24" s="402">
        <v>45</v>
      </c>
    </row>
    <row r="25" spans="1:5" x14ac:dyDescent="0.25">
      <c r="A25" s="403" t="s">
        <v>928</v>
      </c>
      <c r="B25" s="402">
        <v>4</v>
      </c>
      <c r="C25" s="402">
        <v>10</v>
      </c>
      <c r="D25" s="402">
        <v>3</v>
      </c>
      <c r="E25" s="402">
        <v>8</v>
      </c>
    </row>
    <row r="26" spans="1:5" x14ac:dyDescent="0.25">
      <c r="A26" s="403" t="s">
        <v>927</v>
      </c>
      <c r="B26" s="402">
        <v>7</v>
      </c>
      <c r="C26" s="402">
        <v>10</v>
      </c>
      <c r="D26" s="402">
        <v>16</v>
      </c>
      <c r="E26" s="402">
        <v>10</v>
      </c>
    </row>
    <row r="27" spans="1:5" x14ac:dyDescent="0.25">
      <c r="A27" s="403" t="s">
        <v>926</v>
      </c>
      <c r="B27" s="402">
        <v>13</v>
      </c>
      <c r="C27" s="402">
        <v>16</v>
      </c>
      <c r="D27" s="402">
        <v>15</v>
      </c>
      <c r="E27" s="402">
        <v>18</v>
      </c>
    </row>
    <row r="28" spans="1:5" x14ac:dyDescent="0.25">
      <c r="A28" s="403" t="s">
        <v>925</v>
      </c>
      <c r="B28" s="402">
        <v>4</v>
      </c>
      <c r="C28" s="402">
        <v>1</v>
      </c>
      <c r="D28" s="402">
        <v>2</v>
      </c>
      <c r="E28" s="402">
        <v>1</v>
      </c>
    </row>
    <row r="29" spans="1:5" x14ac:dyDescent="0.25">
      <c r="A29" s="403" t="s">
        <v>924</v>
      </c>
      <c r="B29" s="402"/>
      <c r="C29" s="402">
        <v>3</v>
      </c>
      <c r="D29" s="402">
        <v>4</v>
      </c>
      <c r="E29" s="402">
        <v>2</v>
      </c>
    </row>
    <row r="30" spans="1:5" x14ac:dyDescent="0.25">
      <c r="A30" s="403" t="s">
        <v>923</v>
      </c>
      <c r="B30" s="402">
        <v>1</v>
      </c>
      <c r="C30" s="402">
        <v>2</v>
      </c>
      <c r="D30" s="402">
        <v>3</v>
      </c>
      <c r="E30" s="402">
        <v>5</v>
      </c>
    </row>
    <row r="31" spans="1:5" x14ac:dyDescent="0.25">
      <c r="A31" s="403" t="s">
        <v>922</v>
      </c>
      <c r="B31" s="402">
        <v>11</v>
      </c>
      <c r="C31" s="402">
        <v>15</v>
      </c>
      <c r="D31" s="402">
        <v>4</v>
      </c>
      <c r="E31" s="402">
        <v>5</v>
      </c>
    </row>
    <row r="32" spans="1:5" x14ac:dyDescent="0.25">
      <c r="A32" s="403" t="s">
        <v>733</v>
      </c>
      <c r="B32" s="402">
        <v>55</v>
      </c>
      <c r="C32" s="402">
        <v>41</v>
      </c>
      <c r="D32" s="402">
        <v>44</v>
      </c>
      <c r="E32" s="402">
        <v>32</v>
      </c>
    </row>
    <row r="33" spans="1:5" x14ac:dyDescent="0.25">
      <c r="A33" s="403" t="s">
        <v>921</v>
      </c>
      <c r="B33" s="402">
        <v>3</v>
      </c>
      <c r="C33" s="402">
        <v>12</v>
      </c>
      <c r="D33" s="402">
        <v>3</v>
      </c>
      <c r="E33" s="402">
        <v>4</v>
      </c>
    </row>
    <row r="34" spans="1:5" x14ac:dyDescent="0.25">
      <c r="A34" s="403" t="s">
        <v>920</v>
      </c>
      <c r="B34" s="402">
        <v>1</v>
      </c>
      <c r="C34" s="402"/>
      <c r="D34" s="402"/>
      <c r="E34" s="402">
        <v>2</v>
      </c>
    </row>
    <row r="35" spans="1:5" x14ac:dyDescent="0.25">
      <c r="A35" s="403" t="s">
        <v>919</v>
      </c>
      <c r="B35" s="402">
        <v>3</v>
      </c>
      <c r="C35" s="402">
        <v>7</v>
      </c>
      <c r="D35" s="402">
        <v>3</v>
      </c>
      <c r="E35" s="402">
        <v>5</v>
      </c>
    </row>
    <row r="36" spans="1:5" x14ac:dyDescent="0.25">
      <c r="A36" s="403" t="s">
        <v>918</v>
      </c>
      <c r="B36" s="402"/>
      <c r="C36" s="402">
        <v>10</v>
      </c>
      <c r="D36" s="402">
        <v>5</v>
      </c>
      <c r="E36" s="402">
        <v>4</v>
      </c>
    </row>
    <row r="37" spans="1:5" x14ac:dyDescent="0.25">
      <c r="A37" s="403" t="s">
        <v>917</v>
      </c>
      <c r="B37" s="402">
        <v>17</v>
      </c>
      <c r="C37" s="402">
        <v>12</v>
      </c>
      <c r="D37" s="402">
        <v>15</v>
      </c>
      <c r="E37" s="402">
        <v>16</v>
      </c>
    </row>
    <row r="38" spans="1:5" x14ac:dyDescent="0.25">
      <c r="A38" s="403" t="s">
        <v>916</v>
      </c>
      <c r="B38" s="402">
        <v>26</v>
      </c>
      <c r="C38" s="402">
        <v>28</v>
      </c>
      <c r="D38" s="402">
        <v>21</v>
      </c>
      <c r="E38" s="402">
        <v>27</v>
      </c>
    </row>
    <row r="39" spans="1:5" x14ac:dyDescent="0.25">
      <c r="A39" s="403" t="s">
        <v>915</v>
      </c>
      <c r="B39" s="402">
        <v>28</v>
      </c>
      <c r="C39" s="402">
        <v>29</v>
      </c>
      <c r="D39" s="402">
        <v>32</v>
      </c>
      <c r="E39" s="402">
        <v>24</v>
      </c>
    </row>
    <row r="40" spans="1:5" x14ac:dyDescent="0.25">
      <c r="A40" s="403" t="s">
        <v>48</v>
      </c>
      <c r="B40" s="402">
        <v>17</v>
      </c>
      <c r="C40" s="402">
        <v>12</v>
      </c>
      <c r="D40" s="402">
        <v>6</v>
      </c>
      <c r="E40" s="402">
        <v>13</v>
      </c>
    </row>
    <row r="41" spans="1:5" x14ac:dyDescent="0.25">
      <c r="A41" s="403" t="s">
        <v>914</v>
      </c>
      <c r="B41" s="402">
        <v>15</v>
      </c>
      <c r="C41" s="402">
        <v>19</v>
      </c>
      <c r="D41" s="402">
        <v>13</v>
      </c>
      <c r="E41" s="402">
        <v>15</v>
      </c>
    </row>
    <row r="42" spans="1:5" x14ac:dyDescent="0.25">
      <c r="A42" s="403" t="s">
        <v>913</v>
      </c>
      <c r="B42" s="402">
        <v>51</v>
      </c>
      <c r="C42" s="402">
        <v>66</v>
      </c>
      <c r="D42" s="402">
        <v>56</v>
      </c>
      <c r="E42" s="402">
        <v>49</v>
      </c>
    </row>
    <row r="43" spans="1:5" x14ac:dyDescent="0.25">
      <c r="A43" s="403" t="s">
        <v>306</v>
      </c>
      <c r="B43" s="402">
        <v>36</v>
      </c>
      <c r="C43" s="402">
        <v>44</v>
      </c>
      <c r="D43" s="402">
        <v>35</v>
      </c>
      <c r="E43" s="402">
        <v>37</v>
      </c>
    </row>
    <row r="44" spans="1:5" x14ac:dyDescent="0.25">
      <c r="A44" s="403" t="s">
        <v>912</v>
      </c>
      <c r="B44" s="402">
        <v>14</v>
      </c>
      <c r="C44" s="402">
        <v>18</v>
      </c>
      <c r="D44" s="402">
        <v>14</v>
      </c>
      <c r="E44" s="402">
        <v>13</v>
      </c>
    </row>
    <row r="45" spans="1:5" x14ac:dyDescent="0.25">
      <c r="A45" s="403" t="s">
        <v>911</v>
      </c>
      <c r="B45" s="402">
        <v>3</v>
      </c>
      <c r="C45" s="402">
        <v>2</v>
      </c>
      <c r="D45" s="402">
        <v>7</v>
      </c>
      <c r="E45" s="402">
        <v>5</v>
      </c>
    </row>
    <row r="46" spans="1:5" x14ac:dyDescent="0.25">
      <c r="A46" s="403" t="s">
        <v>910</v>
      </c>
      <c r="B46" s="402">
        <v>3</v>
      </c>
      <c r="C46" s="402">
        <v>1</v>
      </c>
      <c r="D46" s="402">
        <v>3</v>
      </c>
      <c r="E46" s="402">
        <v>1</v>
      </c>
    </row>
    <row r="47" spans="1:5" x14ac:dyDescent="0.25">
      <c r="A47" s="403" t="s">
        <v>909</v>
      </c>
      <c r="B47" s="402">
        <v>14</v>
      </c>
      <c r="C47" s="402">
        <v>18</v>
      </c>
      <c r="D47" s="402">
        <v>26</v>
      </c>
      <c r="E47" s="402">
        <v>15</v>
      </c>
    </row>
    <row r="48" spans="1:5" x14ac:dyDescent="0.25">
      <c r="A48" s="403" t="s">
        <v>908</v>
      </c>
      <c r="B48" s="402">
        <v>20</v>
      </c>
      <c r="C48" s="402">
        <v>17</v>
      </c>
      <c r="D48" s="402">
        <v>13</v>
      </c>
      <c r="E48" s="402">
        <v>18</v>
      </c>
    </row>
    <row r="49" spans="1:5" x14ac:dyDescent="0.25">
      <c r="A49" s="403" t="s">
        <v>907</v>
      </c>
      <c r="B49" s="402"/>
      <c r="C49" s="402"/>
      <c r="D49" s="402"/>
      <c r="E49" s="402"/>
    </row>
    <row r="51" spans="1:5" x14ac:dyDescent="0.25">
      <c r="A51" s="401" t="s">
        <v>906</v>
      </c>
    </row>
    <row r="52" spans="1:5" x14ac:dyDescent="0.25">
      <c r="A52" s="401" t="s">
        <v>905</v>
      </c>
      <c r="B52" s="401">
        <v>80</v>
      </c>
      <c r="C52" s="401">
        <v>99</v>
      </c>
      <c r="D52" s="401">
        <v>83</v>
      </c>
      <c r="E52" s="401">
        <v>99</v>
      </c>
    </row>
    <row r="53" spans="1:5" x14ac:dyDescent="0.25">
      <c r="A53" s="401" t="s">
        <v>904</v>
      </c>
      <c r="B53" s="401">
        <v>4</v>
      </c>
      <c r="C53" s="401">
        <v>5</v>
      </c>
      <c r="D53" s="401">
        <v>7</v>
      </c>
      <c r="E53" s="401">
        <v>4</v>
      </c>
    </row>
    <row r="54" spans="1:5" x14ac:dyDescent="0.25">
      <c r="A54" s="401" t="s">
        <v>903</v>
      </c>
      <c r="B54" s="401">
        <v>4</v>
      </c>
      <c r="C54" s="401">
        <v>8</v>
      </c>
      <c r="D54" s="401">
        <v>6</v>
      </c>
      <c r="E54" s="401">
        <v>4</v>
      </c>
    </row>
    <row r="55" spans="1:5" x14ac:dyDescent="0.25">
      <c r="A55" s="401" t="s">
        <v>902</v>
      </c>
      <c r="B55" s="401">
        <v>2</v>
      </c>
      <c r="C55" s="401">
        <v>2</v>
      </c>
      <c r="D55" s="401">
        <v>0</v>
      </c>
      <c r="E55" s="401">
        <v>5</v>
      </c>
    </row>
    <row r="56" spans="1:5" x14ac:dyDescent="0.25">
      <c r="A56" s="401" t="s">
        <v>901</v>
      </c>
      <c r="B56" s="401">
        <v>12</v>
      </c>
      <c r="C56" s="401">
        <v>16</v>
      </c>
      <c r="D56" s="401">
        <v>17</v>
      </c>
      <c r="E56" s="401">
        <v>14</v>
      </c>
    </row>
  </sheetData>
  <mergeCells count="1">
    <mergeCell ref="B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zoomScaleNormal="100" workbookViewId="0">
      <selection activeCell="F107" sqref="F107"/>
    </sheetView>
  </sheetViews>
  <sheetFormatPr defaultColWidth="0" defaultRowHeight="13.2" zeroHeight="1" x14ac:dyDescent="0.25"/>
  <cols>
    <col min="1" max="1" width="4.441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27" t="s">
        <v>210</v>
      </c>
      <c r="B1" s="427"/>
      <c r="C1" s="427"/>
      <c r="D1" s="427"/>
      <c r="E1" s="427"/>
      <c r="F1" s="427"/>
    </row>
    <row r="2" spans="1:6" x14ac:dyDescent="0.25"/>
    <row r="3" spans="1:6" ht="50.25" customHeight="1" x14ac:dyDescent="0.25">
      <c r="A3" s="2" t="s">
        <v>99</v>
      </c>
      <c r="B3" s="428" t="s">
        <v>883</v>
      </c>
      <c r="C3" s="429"/>
      <c r="D3" s="429"/>
      <c r="E3" s="429"/>
      <c r="F3" s="429"/>
    </row>
    <row r="4" spans="1:6" x14ac:dyDescent="0.25">
      <c r="A4" s="2" t="s">
        <v>99</v>
      </c>
      <c r="B4" s="87"/>
      <c r="C4" s="430" t="s">
        <v>211</v>
      </c>
      <c r="D4" s="430"/>
      <c r="E4" s="430" t="s">
        <v>212</v>
      </c>
      <c r="F4" s="430"/>
    </row>
    <row r="5" spans="1:6" x14ac:dyDescent="0.25">
      <c r="A5" s="2" t="s">
        <v>99</v>
      </c>
      <c r="B5" s="116"/>
      <c r="C5" s="12" t="s">
        <v>213</v>
      </c>
      <c r="D5" s="12" t="s">
        <v>214</v>
      </c>
      <c r="E5" s="12" t="s">
        <v>213</v>
      </c>
      <c r="F5" s="12" t="s">
        <v>214</v>
      </c>
    </row>
    <row r="6" spans="1:6" x14ac:dyDescent="0.25">
      <c r="A6" s="2" t="s">
        <v>99</v>
      </c>
      <c r="B6" s="13" t="s">
        <v>215</v>
      </c>
      <c r="C6" s="14"/>
      <c r="D6" s="14"/>
      <c r="E6" s="14"/>
      <c r="F6" s="14"/>
    </row>
    <row r="7" spans="1:6" ht="26.4" x14ac:dyDescent="0.25">
      <c r="A7" s="2" t="s">
        <v>99</v>
      </c>
      <c r="B7" s="15" t="s">
        <v>216</v>
      </c>
      <c r="C7">
        <v>339</v>
      </c>
      <c r="D7" s="92">
        <v>459</v>
      </c>
      <c r="E7" s="92">
        <v>0</v>
      </c>
      <c r="F7" s="92">
        <v>0</v>
      </c>
    </row>
    <row r="8" spans="1:6" x14ac:dyDescent="0.25">
      <c r="A8" s="2" t="s">
        <v>99</v>
      </c>
      <c r="B8" s="11" t="s">
        <v>217</v>
      </c>
      <c r="C8" s="92"/>
      <c r="D8" s="92"/>
      <c r="E8" s="92"/>
      <c r="F8" s="92"/>
    </row>
    <row r="9" spans="1:6" x14ac:dyDescent="0.25">
      <c r="A9" s="2" t="s">
        <v>99</v>
      </c>
      <c r="B9" s="11" t="s">
        <v>218</v>
      </c>
      <c r="C9" s="92">
        <f>822+6</f>
        <v>828</v>
      </c>
      <c r="D9" s="92">
        <f>1179+14</f>
        <v>1193</v>
      </c>
      <c r="E9" s="92">
        <v>16</v>
      </c>
      <c r="F9" s="92">
        <v>11</v>
      </c>
    </row>
    <row r="10" spans="1:6" x14ac:dyDescent="0.25">
      <c r="A10" s="2" t="s">
        <v>99</v>
      </c>
      <c r="B10" s="16" t="s">
        <v>219</v>
      </c>
      <c r="C10" s="93">
        <f>SUM(C7:C9)</f>
        <v>1167</v>
      </c>
      <c r="D10" s="93">
        <f>SUM(D7:D9)</f>
        <v>1652</v>
      </c>
      <c r="E10" s="93">
        <f>SUM(E7:E9)</f>
        <v>16</v>
      </c>
      <c r="F10" s="93">
        <f>SUM(F7:F9)</f>
        <v>11</v>
      </c>
    </row>
    <row r="11" spans="1:6" ht="26.4" x14ac:dyDescent="0.25">
      <c r="A11" s="2" t="s">
        <v>99</v>
      </c>
      <c r="B11" s="15" t="s">
        <v>357</v>
      </c>
      <c r="C11" s="92"/>
      <c r="D11" s="92"/>
      <c r="E11" s="92"/>
      <c r="F11" s="92"/>
    </row>
    <row r="12" spans="1:6" x14ac:dyDescent="0.25">
      <c r="A12" s="2" t="s">
        <v>99</v>
      </c>
      <c r="B12" s="16" t="s">
        <v>358</v>
      </c>
      <c r="C12" s="93">
        <f>SUM(C10:C11)</f>
        <v>1167</v>
      </c>
      <c r="D12" s="93">
        <f>SUM(D10:D11)</f>
        <v>1652</v>
      </c>
      <c r="E12" s="93">
        <f>SUM(E10:E11)</f>
        <v>16</v>
      </c>
      <c r="F12" s="93">
        <f>SUM(F10:F11)</f>
        <v>11</v>
      </c>
    </row>
    <row r="13" spans="1:6" x14ac:dyDescent="0.25">
      <c r="A13" s="2" t="s">
        <v>99</v>
      </c>
      <c r="B13" s="13" t="s">
        <v>635</v>
      </c>
      <c r="C13" s="94"/>
      <c r="D13" s="94"/>
      <c r="E13" s="94"/>
      <c r="F13" s="94"/>
    </row>
    <row r="14" spans="1:6" x14ac:dyDescent="0.25">
      <c r="A14" s="2" t="s">
        <v>99</v>
      </c>
      <c r="B14" s="18" t="s">
        <v>636</v>
      </c>
      <c r="C14" s="95">
        <v>6</v>
      </c>
      <c r="D14" s="95">
        <v>2</v>
      </c>
      <c r="E14" s="95"/>
      <c r="F14" s="95"/>
    </row>
    <row r="15" spans="1:6" x14ac:dyDescent="0.25">
      <c r="A15" s="2" t="s">
        <v>99</v>
      </c>
      <c r="B15" s="18" t="s">
        <v>218</v>
      </c>
      <c r="C15" s="95">
        <v>5</v>
      </c>
      <c r="D15" s="95">
        <v>4</v>
      </c>
      <c r="E15" s="95"/>
      <c r="F15" s="95"/>
    </row>
    <row r="16" spans="1:6" ht="26.4" x14ac:dyDescent="0.25">
      <c r="A16" s="2" t="s">
        <v>99</v>
      </c>
      <c r="B16" s="17" t="s">
        <v>637</v>
      </c>
      <c r="C16" s="95"/>
      <c r="D16" s="95"/>
      <c r="E16" s="95"/>
      <c r="F16" s="95"/>
    </row>
    <row r="17" spans="1:6" x14ac:dyDescent="0.25">
      <c r="A17" s="2" t="s">
        <v>99</v>
      </c>
      <c r="B17" s="16" t="s">
        <v>638</v>
      </c>
      <c r="C17" s="96">
        <f>SUM(C14:C16)</f>
        <v>11</v>
      </c>
      <c r="D17" s="96">
        <f>SUM(D14:D16)</f>
        <v>6</v>
      </c>
      <c r="E17" s="96">
        <f>SUM(E14:E16)</f>
        <v>0</v>
      </c>
      <c r="F17" s="96">
        <f>SUM(F14:F16)</f>
        <v>0</v>
      </c>
    </row>
    <row r="18" spans="1:6" x14ac:dyDescent="0.25">
      <c r="A18" s="2" t="s">
        <v>99</v>
      </c>
      <c r="B18" s="431" t="s">
        <v>639</v>
      </c>
      <c r="C18" s="431"/>
      <c r="D18" s="431"/>
      <c r="E18" s="431"/>
      <c r="F18" s="101">
        <f>SUM(C12:F12)</f>
        <v>2846</v>
      </c>
    </row>
    <row r="19" spans="1:6" x14ac:dyDescent="0.25">
      <c r="A19" s="2" t="s">
        <v>99</v>
      </c>
      <c r="B19" s="432" t="s">
        <v>483</v>
      </c>
      <c r="C19" s="432"/>
      <c r="D19" s="432"/>
      <c r="E19" s="432"/>
      <c r="F19" s="102">
        <f>SUM(C17:F17)</f>
        <v>17</v>
      </c>
    </row>
    <row r="20" spans="1:6" x14ac:dyDescent="0.25">
      <c r="A20" s="2" t="s">
        <v>99</v>
      </c>
      <c r="B20" s="433" t="s">
        <v>640</v>
      </c>
      <c r="C20" s="433"/>
      <c r="D20" s="433"/>
      <c r="E20" s="433"/>
      <c r="F20" s="103">
        <f>SUM(F18:F19)</f>
        <v>2863</v>
      </c>
    </row>
    <row r="21" spans="1:6" x14ac:dyDescent="0.25"/>
    <row r="22" spans="1:6" ht="91.5" customHeight="1" x14ac:dyDescent="0.25">
      <c r="A22" s="2" t="s">
        <v>100</v>
      </c>
      <c r="B22" s="428" t="s">
        <v>884</v>
      </c>
      <c r="C22" s="434"/>
      <c r="D22" s="434"/>
      <c r="E22" s="434"/>
      <c r="F22" s="434"/>
    </row>
    <row r="23" spans="1:6" ht="57" x14ac:dyDescent="0.25">
      <c r="A23" s="2" t="s">
        <v>100</v>
      </c>
      <c r="B23" s="435"/>
      <c r="C23" s="435"/>
      <c r="D23" s="134" t="s">
        <v>641</v>
      </c>
      <c r="E23" s="134" t="s">
        <v>350</v>
      </c>
      <c r="F23" s="134" t="s">
        <v>98</v>
      </c>
    </row>
    <row r="24" spans="1:6" x14ac:dyDescent="0.25">
      <c r="A24" s="2" t="s">
        <v>100</v>
      </c>
      <c r="B24" s="436" t="s">
        <v>642</v>
      </c>
      <c r="C24" s="436"/>
      <c r="D24" s="97">
        <v>98</v>
      </c>
      <c r="E24" s="97">
        <v>349</v>
      </c>
      <c r="F24" s="97">
        <v>349</v>
      </c>
    </row>
    <row r="25" spans="1:6" x14ac:dyDescent="0.25">
      <c r="A25" s="2" t="s">
        <v>100</v>
      </c>
      <c r="B25" s="438" t="s">
        <v>762</v>
      </c>
      <c r="C25" s="439"/>
      <c r="D25" s="97">
        <v>63</v>
      </c>
      <c r="E25" s="97">
        <v>240</v>
      </c>
      <c r="F25" s="97">
        <v>240</v>
      </c>
    </row>
    <row r="26" spans="1:6" x14ac:dyDescent="0.25">
      <c r="A26" s="2" t="s">
        <v>100</v>
      </c>
      <c r="B26" s="437" t="s">
        <v>0</v>
      </c>
      <c r="C26" s="437"/>
      <c r="D26" s="97">
        <v>42</v>
      </c>
      <c r="E26" s="97">
        <v>155</v>
      </c>
      <c r="F26" s="97">
        <v>155</v>
      </c>
    </row>
    <row r="27" spans="1:6" x14ac:dyDescent="0.25">
      <c r="A27" s="2" t="s">
        <v>100</v>
      </c>
      <c r="B27" s="440" t="s">
        <v>87</v>
      </c>
      <c r="C27" s="439"/>
      <c r="D27" s="97">
        <v>488</v>
      </c>
      <c r="E27" s="97">
        <v>1725</v>
      </c>
      <c r="F27" s="97">
        <v>1725</v>
      </c>
    </row>
    <row r="28" spans="1:6" ht="15" customHeight="1" x14ac:dyDescent="0.25">
      <c r="A28" s="2" t="s">
        <v>100</v>
      </c>
      <c r="B28" s="437" t="s">
        <v>1</v>
      </c>
      <c r="C28" s="437"/>
      <c r="D28" s="97">
        <v>0</v>
      </c>
      <c r="E28" s="97">
        <v>0</v>
      </c>
      <c r="F28" s="97">
        <v>0</v>
      </c>
    </row>
    <row r="29" spans="1:6" x14ac:dyDescent="0.25">
      <c r="A29" s="2" t="s">
        <v>100</v>
      </c>
      <c r="B29" s="437" t="s">
        <v>2</v>
      </c>
      <c r="C29" s="437"/>
      <c r="D29" s="97">
        <v>42</v>
      </c>
      <c r="E29" s="97">
        <v>125</v>
      </c>
      <c r="F29" s="97">
        <v>125</v>
      </c>
    </row>
    <row r="30" spans="1:6" ht="26.25" customHeight="1" x14ac:dyDescent="0.25">
      <c r="A30" s="2" t="s">
        <v>100</v>
      </c>
      <c r="B30" s="441" t="s">
        <v>3</v>
      </c>
      <c r="C30" s="442"/>
      <c r="D30" s="97">
        <v>1</v>
      </c>
      <c r="E30" s="97">
        <v>1</v>
      </c>
      <c r="F30" s="97">
        <v>1</v>
      </c>
    </row>
    <row r="31" spans="1:6" x14ac:dyDescent="0.25">
      <c r="A31" s="2" t="s">
        <v>100</v>
      </c>
      <c r="B31" s="437" t="s">
        <v>4</v>
      </c>
      <c r="C31" s="437"/>
      <c r="D31" s="97">
        <v>59</v>
      </c>
      <c r="E31" s="97">
        <v>225</v>
      </c>
      <c r="F31" s="97">
        <v>225</v>
      </c>
    </row>
    <row r="32" spans="1:6" x14ac:dyDescent="0.25">
      <c r="A32" s="2" t="s">
        <v>100</v>
      </c>
      <c r="B32" s="437" t="s">
        <v>5</v>
      </c>
      <c r="C32" s="437"/>
      <c r="D32" s="97">
        <v>5</v>
      </c>
      <c r="E32" s="97">
        <v>26</v>
      </c>
      <c r="F32" s="97">
        <v>26</v>
      </c>
    </row>
    <row r="33" spans="1:6" x14ac:dyDescent="0.25">
      <c r="A33" s="2" t="s">
        <v>100</v>
      </c>
      <c r="B33" s="443" t="s">
        <v>88</v>
      </c>
      <c r="C33" s="443"/>
      <c r="D33" s="98">
        <f>SUM(D24:D32)</f>
        <v>798</v>
      </c>
      <c r="E33" s="98">
        <f>SUM(E24:E32)</f>
        <v>2846</v>
      </c>
      <c r="F33" s="98">
        <f>SUM(F24:F32)</f>
        <v>2846</v>
      </c>
    </row>
    <row r="34" spans="1:6" x14ac:dyDescent="0.25"/>
    <row r="35" spans="1:6" ht="15.6" x14ac:dyDescent="0.3">
      <c r="B35" s="19" t="s">
        <v>89</v>
      </c>
    </row>
    <row r="36" spans="1:6" x14ac:dyDescent="0.25">
      <c r="A36" s="2" t="s">
        <v>101</v>
      </c>
      <c r="B36" s="3" t="s">
        <v>885</v>
      </c>
      <c r="F36" s="20"/>
    </row>
    <row r="37" spans="1:6" x14ac:dyDescent="0.25">
      <c r="A37" s="2" t="s">
        <v>101</v>
      </c>
      <c r="B37" s="9" t="s">
        <v>90</v>
      </c>
      <c r="C37" s="99">
        <v>0</v>
      </c>
      <c r="F37" s="20"/>
    </row>
    <row r="38" spans="1:6" x14ac:dyDescent="0.25">
      <c r="A38" s="2" t="s">
        <v>101</v>
      </c>
      <c r="B38" s="9" t="s">
        <v>91</v>
      </c>
      <c r="C38" s="99">
        <v>0</v>
      </c>
      <c r="F38" s="20"/>
    </row>
    <row r="39" spans="1:6" x14ac:dyDescent="0.25">
      <c r="A39" s="2" t="s">
        <v>101</v>
      </c>
      <c r="B39" s="9" t="s">
        <v>92</v>
      </c>
      <c r="C39" s="99">
        <f>562+24+78+1</f>
        <v>665</v>
      </c>
      <c r="F39" s="20"/>
    </row>
    <row r="40" spans="1:6" x14ac:dyDescent="0.25">
      <c r="A40" s="2" t="s">
        <v>101</v>
      </c>
      <c r="B40" s="9" t="s">
        <v>569</v>
      </c>
      <c r="C40" s="99">
        <v>13</v>
      </c>
      <c r="F40" s="20"/>
    </row>
    <row r="41" spans="1:6" x14ac:dyDescent="0.25">
      <c r="A41" s="2" t="s">
        <v>101</v>
      </c>
      <c r="B41" s="9" t="s">
        <v>93</v>
      </c>
      <c r="C41" s="99">
        <f>1+2</f>
        <v>3</v>
      </c>
      <c r="F41" s="20"/>
    </row>
    <row r="42" spans="1:6" x14ac:dyDescent="0.25">
      <c r="A42" s="2" t="s">
        <v>101</v>
      </c>
      <c r="B42" s="9" t="s">
        <v>94</v>
      </c>
      <c r="C42" s="99"/>
      <c r="F42" s="20"/>
    </row>
    <row r="43" spans="1:6" ht="26.4" x14ac:dyDescent="0.25">
      <c r="A43" s="2" t="s">
        <v>101</v>
      </c>
      <c r="B43" s="248" t="s">
        <v>484</v>
      </c>
      <c r="C43" s="99"/>
      <c r="F43" s="20"/>
    </row>
    <row r="44" spans="1:6" ht="26.4" x14ac:dyDescent="0.25">
      <c r="A44" s="2" t="s">
        <v>101</v>
      </c>
      <c r="B44" s="248" t="s">
        <v>485</v>
      </c>
      <c r="C44" s="99"/>
      <c r="F44" s="20"/>
    </row>
    <row r="45" spans="1:6" x14ac:dyDescent="0.25">
      <c r="A45" s="2" t="s">
        <v>101</v>
      </c>
      <c r="B45" s="253" t="s">
        <v>486</v>
      </c>
      <c r="C45" s="99"/>
      <c r="F45" s="20"/>
    </row>
    <row r="46" spans="1:6" x14ac:dyDescent="0.25"/>
    <row r="47" spans="1:6" ht="15.6" x14ac:dyDescent="0.25">
      <c r="B47" s="21"/>
      <c r="C47" s="4"/>
      <c r="D47" s="4"/>
      <c r="E47" s="4"/>
      <c r="F47" s="4"/>
    </row>
    <row r="48" spans="1:6" ht="15.6" x14ac:dyDescent="0.25">
      <c r="B48" s="21" t="s">
        <v>95</v>
      </c>
      <c r="C48" s="4"/>
      <c r="D48" s="4"/>
      <c r="E48" s="4"/>
      <c r="F48" s="4"/>
    </row>
    <row r="49" spans="1:256" ht="54.75" customHeight="1" x14ac:dyDescent="0.25">
      <c r="B49" s="444" t="s">
        <v>790</v>
      </c>
      <c r="C49" s="444"/>
      <c r="D49" s="444"/>
      <c r="E49" s="444"/>
      <c r="F49" s="444"/>
    </row>
    <row r="50" spans="1:256" ht="54.75" customHeight="1" x14ac:dyDescent="0.25">
      <c r="B50" s="417" t="s">
        <v>791</v>
      </c>
      <c r="C50" s="417"/>
      <c r="D50" s="4"/>
      <c r="E50" s="4"/>
      <c r="F50" s="4"/>
    </row>
    <row r="51" spans="1:256" s="313" customFormat="1" ht="54.75" customHeight="1" x14ac:dyDescent="0.25">
      <c r="A51" s="1"/>
      <c r="B51" s="416" t="s">
        <v>886</v>
      </c>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6"/>
      <c r="AZ51" s="416"/>
      <c r="BA51" s="416"/>
      <c r="BB51" s="416"/>
      <c r="BC51" s="416"/>
      <c r="BD51" s="416"/>
      <c r="BE51" s="416"/>
      <c r="BF51" s="416"/>
      <c r="BG51" s="416"/>
      <c r="BH51" s="416"/>
      <c r="BI51" s="416"/>
      <c r="BJ51" s="416"/>
      <c r="BK51" s="416"/>
      <c r="BL51" s="416"/>
      <c r="BM51" s="416"/>
      <c r="BN51" s="416"/>
      <c r="BO51" s="416"/>
      <c r="BP51" s="416"/>
      <c r="BQ51" s="416"/>
      <c r="BR51" s="416"/>
      <c r="BS51" s="416"/>
      <c r="BT51" s="416"/>
      <c r="BU51" s="416"/>
      <c r="BV51" s="416"/>
      <c r="BW51" s="416"/>
      <c r="BX51" s="416"/>
      <c r="BY51" s="416"/>
      <c r="BZ51" s="416"/>
      <c r="CA51" s="416"/>
      <c r="CB51" s="416"/>
      <c r="CC51" s="416"/>
      <c r="CD51" s="416"/>
      <c r="CE51" s="416"/>
      <c r="CF51" s="416"/>
      <c r="CG51" s="416"/>
      <c r="CH51" s="416"/>
      <c r="CI51" s="416"/>
      <c r="CJ51" s="416"/>
      <c r="CK51" s="416"/>
      <c r="CL51" s="416"/>
      <c r="CM51" s="416"/>
      <c r="CN51" s="416"/>
      <c r="CO51" s="416"/>
      <c r="CP51" s="416"/>
      <c r="CQ51" s="416"/>
      <c r="CR51" s="416"/>
      <c r="CS51" s="416"/>
      <c r="CT51" s="416"/>
      <c r="CU51" s="416"/>
      <c r="CV51" s="416"/>
      <c r="CW51" s="416"/>
      <c r="CX51" s="416"/>
      <c r="CY51" s="416"/>
      <c r="CZ51" s="416"/>
      <c r="DA51" s="416"/>
      <c r="DB51" s="416"/>
      <c r="DC51" s="416"/>
      <c r="DD51" s="416"/>
      <c r="DE51" s="416"/>
      <c r="DF51" s="416"/>
      <c r="DG51" s="416"/>
      <c r="DH51" s="416"/>
      <c r="DI51" s="416"/>
      <c r="DJ51" s="416"/>
      <c r="DK51" s="416"/>
      <c r="DL51" s="416"/>
      <c r="DM51" s="416"/>
      <c r="DN51" s="416"/>
      <c r="DO51" s="416"/>
      <c r="DP51" s="416"/>
      <c r="DQ51" s="416"/>
      <c r="DR51" s="416"/>
      <c r="DS51" s="416"/>
      <c r="DT51" s="416"/>
      <c r="DU51" s="416"/>
      <c r="DV51" s="416"/>
      <c r="DW51" s="416"/>
      <c r="DX51" s="416"/>
      <c r="DY51" s="416"/>
      <c r="DZ51" s="416"/>
      <c r="EA51" s="416"/>
      <c r="EB51" s="416"/>
      <c r="EC51" s="416"/>
      <c r="ED51" s="416"/>
      <c r="EE51" s="416"/>
      <c r="EF51" s="416"/>
      <c r="EG51" s="416"/>
      <c r="EH51" s="416"/>
      <c r="EI51" s="416"/>
      <c r="EJ51" s="416"/>
      <c r="EK51" s="416"/>
      <c r="EL51" s="416"/>
      <c r="EM51" s="416"/>
      <c r="EN51" s="416"/>
      <c r="EO51" s="416"/>
      <c r="EP51" s="416"/>
      <c r="EQ51" s="416"/>
      <c r="ER51" s="416"/>
      <c r="ES51" s="416"/>
      <c r="ET51" s="416"/>
      <c r="EU51" s="416"/>
      <c r="EV51" s="416"/>
      <c r="EW51" s="416"/>
      <c r="EX51" s="416"/>
      <c r="EY51" s="416"/>
      <c r="EZ51" s="416"/>
      <c r="FA51" s="416"/>
      <c r="FB51" s="416"/>
      <c r="FC51" s="416"/>
      <c r="FD51" s="416"/>
      <c r="FE51" s="416"/>
      <c r="FF51" s="416"/>
      <c r="FG51" s="416"/>
      <c r="FH51" s="416"/>
      <c r="FI51" s="416"/>
      <c r="FJ51" s="416"/>
      <c r="FK51" s="416"/>
      <c r="FL51" s="416"/>
      <c r="FM51" s="416"/>
      <c r="FN51" s="416"/>
      <c r="FO51" s="416"/>
      <c r="FP51" s="416"/>
      <c r="FQ51" s="416"/>
      <c r="FR51" s="416"/>
      <c r="FS51" s="416"/>
      <c r="FT51" s="416"/>
      <c r="FU51" s="416"/>
      <c r="FV51" s="416"/>
      <c r="FW51" s="416"/>
      <c r="FX51" s="416"/>
      <c r="FY51" s="416"/>
      <c r="FZ51" s="416"/>
      <c r="GA51" s="416"/>
      <c r="GB51" s="416"/>
      <c r="GC51" s="416"/>
      <c r="GD51" s="416"/>
      <c r="GE51" s="416"/>
      <c r="GF51" s="416"/>
      <c r="GG51" s="416"/>
      <c r="GH51" s="416"/>
      <c r="GI51" s="416"/>
      <c r="GJ51" s="416"/>
      <c r="GK51" s="416"/>
      <c r="GL51" s="416"/>
      <c r="GM51" s="416"/>
      <c r="GN51" s="416"/>
      <c r="GO51" s="416"/>
      <c r="GP51" s="416"/>
      <c r="GQ51" s="416"/>
      <c r="GR51" s="416"/>
      <c r="GS51" s="416"/>
      <c r="GT51" s="416"/>
      <c r="GU51" s="416"/>
      <c r="GV51" s="416"/>
      <c r="GW51" s="416"/>
      <c r="GX51" s="416"/>
      <c r="GY51" s="416"/>
      <c r="GZ51" s="416"/>
      <c r="HA51" s="416"/>
      <c r="HB51" s="416"/>
      <c r="HC51" s="416"/>
      <c r="HD51" s="416"/>
      <c r="HE51" s="416"/>
      <c r="HF51" s="416"/>
      <c r="HG51" s="416"/>
      <c r="HH51" s="416"/>
      <c r="HI51" s="416"/>
      <c r="HJ51" s="416"/>
      <c r="HK51" s="416"/>
      <c r="HL51" s="416"/>
      <c r="HM51" s="416"/>
      <c r="HN51" s="416"/>
      <c r="HO51" s="416"/>
      <c r="HP51" s="416"/>
      <c r="HQ51" s="416"/>
      <c r="HR51" s="416"/>
      <c r="HS51" s="416"/>
      <c r="HT51" s="416"/>
      <c r="HU51" s="416"/>
      <c r="HV51" s="416"/>
      <c r="HW51" s="416"/>
      <c r="HX51" s="416"/>
      <c r="HY51" s="416"/>
      <c r="HZ51" s="416"/>
      <c r="IA51" s="416"/>
      <c r="IB51" s="416"/>
      <c r="IC51" s="416"/>
      <c r="ID51" s="416"/>
      <c r="IE51" s="416"/>
      <c r="IF51" s="416"/>
      <c r="IG51" s="416"/>
      <c r="IH51" s="416"/>
      <c r="II51" s="416"/>
      <c r="IJ51" s="416"/>
      <c r="IK51" s="416"/>
      <c r="IL51" s="416"/>
      <c r="IM51" s="416"/>
      <c r="IN51" s="416"/>
      <c r="IO51" s="416"/>
      <c r="IP51" s="416"/>
      <c r="IQ51" s="416"/>
      <c r="IR51" s="416"/>
      <c r="IS51" s="416"/>
      <c r="IT51" s="416"/>
      <c r="IU51" s="416"/>
      <c r="IV51" s="416"/>
    </row>
    <row r="52" spans="1:256" s="313" customFormat="1" ht="54.75" customHeight="1" x14ac:dyDescent="0.25">
      <c r="A52" s="1"/>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c r="BQ52" s="416"/>
      <c r="BR52" s="416"/>
      <c r="BS52" s="416"/>
      <c r="BT52" s="416"/>
      <c r="BU52" s="416"/>
      <c r="BV52" s="416"/>
      <c r="BW52" s="416"/>
      <c r="BX52" s="416"/>
      <c r="BY52" s="416"/>
      <c r="BZ52" s="416"/>
      <c r="CA52" s="416"/>
      <c r="CB52" s="416"/>
      <c r="CC52" s="416"/>
      <c r="CD52" s="416"/>
      <c r="CE52" s="416"/>
      <c r="CF52" s="416"/>
      <c r="CG52" s="416"/>
      <c r="CH52" s="416"/>
      <c r="CI52" s="416"/>
      <c r="CJ52" s="416"/>
      <c r="CK52" s="416"/>
      <c r="CL52" s="416"/>
      <c r="CM52" s="416"/>
      <c r="CN52" s="416"/>
      <c r="CO52" s="416"/>
      <c r="CP52" s="416"/>
      <c r="CQ52" s="416"/>
      <c r="CR52" s="416"/>
      <c r="CS52" s="416"/>
      <c r="CT52" s="416"/>
      <c r="CU52" s="416"/>
      <c r="CV52" s="416"/>
      <c r="CW52" s="416"/>
      <c r="CX52" s="416"/>
      <c r="CY52" s="416"/>
      <c r="CZ52" s="416"/>
      <c r="DA52" s="416"/>
      <c r="DB52" s="416"/>
      <c r="DC52" s="416"/>
      <c r="DD52" s="416"/>
      <c r="DE52" s="416"/>
      <c r="DF52" s="416"/>
      <c r="DG52" s="416"/>
      <c r="DH52" s="416"/>
      <c r="DI52" s="416"/>
      <c r="DJ52" s="416"/>
      <c r="DK52" s="416"/>
      <c r="DL52" s="416"/>
      <c r="DM52" s="416"/>
      <c r="DN52" s="416"/>
      <c r="DO52" s="416"/>
      <c r="DP52" s="416"/>
      <c r="DQ52" s="416"/>
      <c r="DR52" s="416"/>
      <c r="DS52" s="416"/>
      <c r="DT52" s="416"/>
      <c r="DU52" s="416"/>
      <c r="DV52" s="416"/>
      <c r="DW52" s="416"/>
      <c r="DX52" s="416"/>
      <c r="DY52" s="416"/>
      <c r="DZ52" s="416"/>
      <c r="EA52" s="416"/>
      <c r="EB52" s="416"/>
      <c r="EC52" s="416"/>
      <c r="ED52" s="416"/>
      <c r="EE52" s="416"/>
      <c r="EF52" s="416"/>
      <c r="EG52" s="416"/>
      <c r="EH52" s="416"/>
      <c r="EI52" s="416"/>
      <c r="EJ52" s="416"/>
      <c r="EK52" s="416"/>
      <c r="EL52" s="416"/>
      <c r="EM52" s="416"/>
      <c r="EN52" s="416"/>
      <c r="EO52" s="416"/>
      <c r="EP52" s="416"/>
      <c r="EQ52" s="416"/>
      <c r="ER52" s="416"/>
      <c r="ES52" s="416"/>
      <c r="ET52" s="416"/>
      <c r="EU52" s="416"/>
      <c r="EV52" s="416"/>
      <c r="EW52" s="416"/>
      <c r="EX52" s="416"/>
      <c r="EY52" s="416"/>
      <c r="EZ52" s="416"/>
      <c r="FA52" s="416"/>
      <c r="FB52" s="416"/>
      <c r="FC52" s="416"/>
      <c r="FD52" s="416"/>
      <c r="FE52" s="416"/>
      <c r="FF52" s="416"/>
      <c r="FG52" s="416"/>
      <c r="FH52" s="416"/>
      <c r="FI52" s="416"/>
      <c r="FJ52" s="416"/>
      <c r="FK52" s="416"/>
      <c r="FL52" s="416"/>
      <c r="FM52" s="416"/>
      <c r="FN52" s="416"/>
      <c r="FO52" s="416"/>
      <c r="FP52" s="416"/>
      <c r="FQ52" s="416"/>
      <c r="FR52" s="416"/>
      <c r="FS52" s="416"/>
      <c r="FT52" s="416"/>
      <c r="FU52" s="416"/>
      <c r="FV52" s="416"/>
      <c r="FW52" s="416"/>
      <c r="FX52" s="416"/>
      <c r="FY52" s="416"/>
      <c r="FZ52" s="416"/>
      <c r="GA52" s="416"/>
      <c r="GB52" s="416"/>
      <c r="GC52" s="416"/>
      <c r="GD52" s="416"/>
      <c r="GE52" s="416"/>
      <c r="GF52" s="416"/>
      <c r="GG52" s="416"/>
      <c r="GH52" s="416"/>
      <c r="GI52" s="416"/>
      <c r="GJ52" s="416"/>
      <c r="GK52" s="416"/>
      <c r="GL52" s="416"/>
      <c r="GM52" s="416"/>
      <c r="GN52" s="416"/>
      <c r="GO52" s="416"/>
      <c r="GP52" s="416"/>
      <c r="GQ52" s="416"/>
      <c r="GR52" s="416"/>
      <c r="GS52" s="416"/>
      <c r="GT52" s="416"/>
      <c r="GU52" s="416"/>
      <c r="GV52" s="416"/>
      <c r="GW52" s="416"/>
      <c r="GX52" s="416"/>
      <c r="GY52" s="416"/>
      <c r="GZ52" s="416"/>
      <c r="HA52" s="416"/>
      <c r="HB52" s="416"/>
      <c r="HC52" s="416"/>
      <c r="HD52" s="416"/>
      <c r="HE52" s="416"/>
      <c r="HF52" s="416"/>
      <c r="HG52" s="416"/>
      <c r="HH52" s="416"/>
      <c r="HI52" s="416"/>
      <c r="HJ52" s="416"/>
      <c r="HK52" s="416"/>
      <c r="HL52" s="416"/>
      <c r="HM52" s="416"/>
      <c r="HN52" s="416"/>
      <c r="HO52" s="416"/>
      <c r="HP52" s="416"/>
      <c r="HQ52" s="416"/>
      <c r="HR52" s="416"/>
      <c r="HS52" s="416"/>
      <c r="HT52" s="416"/>
      <c r="HU52" s="416"/>
      <c r="HV52" s="416"/>
      <c r="HW52" s="416"/>
      <c r="HX52" s="416"/>
      <c r="HY52" s="416"/>
      <c r="HZ52" s="416"/>
      <c r="IA52" s="416"/>
      <c r="IB52" s="416"/>
      <c r="IC52" s="416"/>
      <c r="ID52" s="416"/>
      <c r="IE52" s="416"/>
      <c r="IF52" s="416"/>
      <c r="IG52" s="416"/>
      <c r="IH52" s="416"/>
      <c r="II52" s="416"/>
      <c r="IJ52" s="416"/>
      <c r="IK52" s="416"/>
      <c r="IL52" s="416"/>
      <c r="IM52" s="416"/>
      <c r="IN52" s="416"/>
      <c r="IO52" s="416"/>
      <c r="IP52" s="416"/>
      <c r="IQ52" s="416"/>
      <c r="IR52" s="416"/>
      <c r="IS52" s="416"/>
      <c r="IT52" s="416"/>
      <c r="IU52" s="416"/>
      <c r="IV52" s="416"/>
    </row>
    <row r="53" spans="1:256" s="313" customFormat="1" ht="54.75" customHeight="1" x14ac:dyDescent="0.25">
      <c r="A53" s="1"/>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c r="AM53" s="416"/>
      <c r="AN53" s="416"/>
      <c r="AO53" s="416"/>
      <c r="AP53" s="416"/>
      <c r="AQ53" s="416"/>
      <c r="AR53" s="416"/>
      <c r="AS53" s="416"/>
      <c r="AT53" s="416"/>
      <c r="AU53" s="416"/>
      <c r="AV53" s="416"/>
      <c r="AW53" s="416"/>
      <c r="AX53" s="416"/>
      <c r="AY53" s="416"/>
      <c r="AZ53" s="416"/>
      <c r="BA53" s="416"/>
      <c r="BB53" s="416"/>
      <c r="BC53" s="416"/>
      <c r="BD53" s="416"/>
      <c r="BE53" s="416"/>
      <c r="BF53" s="416"/>
      <c r="BG53" s="416"/>
      <c r="BH53" s="416"/>
      <c r="BI53" s="416"/>
      <c r="BJ53" s="416"/>
      <c r="BK53" s="416"/>
      <c r="BL53" s="416"/>
      <c r="BM53" s="416"/>
      <c r="BN53" s="416"/>
      <c r="BO53" s="416"/>
      <c r="BP53" s="416"/>
      <c r="BQ53" s="416"/>
      <c r="BR53" s="416"/>
      <c r="BS53" s="416"/>
      <c r="BT53" s="416"/>
      <c r="BU53" s="416"/>
      <c r="BV53" s="416"/>
      <c r="BW53" s="416"/>
      <c r="BX53" s="416"/>
      <c r="BY53" s="416"/>
      <c r="BZ53" s="416"/>
      <c r="CA53" s="416"/>
      <c r="CB53" s="416"/>
      <c r="CC53" s="416"/>
      <c r="CD53" s="416"/>
      <c r="CE53" s="416"/>
      <c r="CF53" s="416"/>
      <c r="CG53" s="416"/>
      <c r="CH53" s="416"/>
      <c r="CI53" s="416"/>
      <c r="CJ53" s="416"/>
      <c r="CK53" s="416"/>
      <c r="CL53" s="416"/>
      <c r="CM53" s="416"/>
      <c r="CN53" s="416"/>
      <c r="CO53" s="416"/>
      <c r="CP53" s="416"/>
      <c r="CQ53" s="416"/>
      <c r="CR53" s="416"/>
      <c r="CS53" s="416"/>
      <c r="CT53" s="416"/>
      <c r="CU53" s="416"/>
      <c r="CV53" s="416"/>
      <c r="CW53" s="416"/>
      <c r="CX53" s="416"/>
      <c r="CY53" s="416"/>
      <c r="CZ53" s="416"/>
      <c r="DA53" s="416"/>
      <c r="DB53" s="416"/>
      <c r="DC53" s="416"/>
      <c r="DD53" s="416"/>
      <c r="DE53" s="416"/>
      <c r="DF53" s="416"/>
      <c r="DG53" s="416"/>
      <c r="DH53" s="416"/>
      <c r="DI53" s="416"/>
      <c r="DJ53" s="416"/>
      <c r="DK53" s="416"/>
      <c r="DL53" s="416"/>
      <c r="DM53" s="416"/>
      <c r="DN53" s="416"/>
      <c r="DO53" s="416"/>
      <c r="DP53" s="416"/>
      <c r="DQ53" s="416"/>
      <c r="DR53" s="416"/>
      <c r="DS53" s="416"/>
      <c r="DT53" s="416"/>
      <c r="DU53" s="416"/>
      <c r="DV53" s="416"/>
      <c r="DW53" s="416"/>
      <c r="DX53" s="416"/>
      <c r="DY53" s="416"/>
      <c r="DZ53" s="416"/>
      <c r="EA53" s="416"/>
      <c r="EB53" s="416"/>
      <c r="EC53" s="416"/>
      <c r="ED53" s="416"/>
      <c r="EE53" s="416"/>
      <c r="EF53" s="416"/>
      <c r="EG53" s="416"/>
      <c r="EH53" s="416"/>
      <c r="EI53" s="416"/>
      <c r="EJ53" s="416"/>
      <c r="EK53" s="416"/>
      <c r="EL53" s="416"/>
      <c r="EM53" s="416"/>
      <c r="EN53" s="416"/>
      <c r="EO53" s="416"/>
      <c r="EP53" s="416"/>
      <c r="EQ53" s="416"/>
      <c r="ER53" s="416"/>
      <c r="ES53" s="416"/>
      <c r="ET53" s="416"/>
      <c r="EU53" s="416"/>
      <c r="EV53" s="416"/>
      <c r="EW53" s="416"/>
      <c r="EX53" s="416"/>
      <c r="EY53" s="416"/>
      <c r="EZ53" s="416"/>
      <c r="FA53" s="416"/>
      <c r="FB53" s="416"/>
      <c r="FC53" s="416"/>
      <c r="FD53" s="416"/>
      <c r="FE53" s="416"/>
      <c r="FF53" s="416"/>
      <c r="FG53" s="416"/>
      <c r="FH53" s="416"/>
      <c r="FI53" s="416"/>
      <c r="FJ53" s="416"/>
      <c r="FK53" s="416"/>
      <c r="FL53" s="416"/>
      <c r="FM53" s="416"/>
      <c r="FN53" s="416"/>
      <c r="FO53" s="416"/>
      <c r="FP53" s="416"/>
      <c r="FQ53" s="416"/>
      <c r="FR53" s="416"/>
      <c r="FS53" s="416"/>
      <c r="FT53" s="416"/>
      <c r="FU53" s="416"/>
      <c r="FV53" s="416"/>
      <c r="FW53" s="416"/>
      <c r="FX53" s="416"/>
      <c r="FY53" s="416"/>
      <c r="FZ53" s="416"/>
      <c r="GA53" s="416"/>
      <c r="GB53" s="416"/>
      <c r="GC53" s="416"/>
      <c r="GD53" s="416"/>
      <c r="GE53" s="416"/>
      <c r="GF53" s="416"/>
      <c r="GG53" s="416"/>
      <c r="GH53" s="416"/>
      <c r="GI53" s="416"/>
      <c r="GJ53" s="416"/>
      <c r="GK53" s="416"/>
      <c r="GL53" s="416"/>
      <c r="GM53" s="416"/>
      <c r="GN53" s="416"/>
      <c r="GO53" s="416"/>
      <c r="GP53" s="416"/>
      <c r="GQ53" s="416"/>
      <c r="GR53" s="416"/>
      <c r="GS53" s="416"/>
      <c r="GT53" s="416"/>
      <c r="GU53" s="416"/>
      <c r="GV53" s="416"/>
      <c r="GW53" s="416"/>
      <c r="GX53" s="416"/>
      <c r="GY53" s="416"/>
      <c r="GZ53" s="416"/>
      <c r="HA53" s="416"/>
      <c r="HB53" s="416"/>
      <c r="HC53" s="416"/>
      <c r="HD53" s="416"/>
      <c r="HE53" s="416"/>
      <c r="HF53" s="416"/>
      <c r="HG53" s="416"/>
      <c r="HH53" s="416"/>
      <c r="HI53" s="416"/>
      <c r="HJ53" s="416"/>
      <c r="HK53" s="416"/>
      <c r="HL53" s="416"/>
      <c r="HM53" s="416"/>
      <c r="HN53" s="416"/>
      <c r="HO53" s="416"/>
      <c r="HP53" s="416"/>
      <c r="HQ53" s="416"/>
      <c r="HR53" s="416"/>
      <c r="HS53" s="416"/>
      <c r="HT53" s="416"/>
      <c r="HU53" s="416"/>
      <c r="HV53" s="416"/>
      <c r="HW53" s="416"/>
      <c r="HX53" s="416"/>
      <c r="HY53" s="416"/>
      <c r="HZ53" s="416"/>
      <c r="IA53" s="416"/>
      <c r="IB53" s="416"/>
      <c r="IC53" s="416"/>
      <c r="ID53" s="416"/>
      <c r="IE53" s="416"/>
      <c r="IF53" s="416"/>
      <c r="IG53" s="416"/>
      <c r="IH53" s="416"/>
      <c r="II53" s="416"/>
      <c r="IJ53" s="416"/>
      <c r="IK53" s="416"/>
      <c r="IL53" s="416"/>
      <c r="IM53" s="416"/>
      <c r="IN53" s="416"/>
      <c r="IO53" s="416"/>
      <c r="IP53" s="416"/>
      <c r="IQ53" s="416"/>
      <c r="IR53" s="416"/>
      <c r="IS53" s="416"/>
      <c r="IT53" s="416"/>
      <c r="IU53" s="416"/>
      <c r="IV53" s="416"/>
    </row>
    <row r="54" spans="1:256" s="184" customFormat="1" ht="54.75" customHeight="1" x14ac:dyDescent="0.25">
      <c r="A54" s="1"/>
      <c r="B54" s="424" t="s">
        <v>887</v>
      </c>
      <c r="C54" s="424"/>
      <c r="D54" s="424"/>
      <c r="E54" s="424"/>
      <c r="F54" s="424"/>
    </row>
    <row r="55" spans="1:256" s="184" customFormat="1" ht="54.75" customHeight="1" x14ac:dyDescent="0.25">
      <c r="A55" s="1"/>
      <c r="B55" s="420"/>
      <c r="C55" s="418" t="s">
        <v>796</v>
      </c>
      <c r="D55" s="418" t="s">
        <v>799</v>
      </c>
      <c r="E55" s="418" t="s">
        <v>797</v>
      </c>
      <c r="F55" s="418" t="s">
        <v>798</v>
      </c>
    </row>
    <row r="56" spans="1:256" s="184" customFormat="1" ht="54.75" customHeight="1" x14ac:dyDescent="0.25">
      <c r="A56" s="1"/>
      <c r="B56" s="421"/>
      <c r="C56" s="419"/>
      <c r="D56" s="419"/>
      <c r="E56" s="419"/>
      <c r="F56" s="419"/>
    </row>
    <row r="57" spans="1:256" s="184" customFormat="1" ht="54.75" customHeight="1" x14ac:dyDescent="0.25">
      <c r="A57" s="84" t="s">
        <v>801</v>
      </c>
      <c r="B57" s="307" t="s">
        <v>888</v>
      </c>
      <c r="C57" s="306">
        <v>69</v>
      </c>
      <c r="D57" s="306">
        <v>149</v>
      </c>
      <c r="E57" s="306">
        <f>781-D57-C57</f>
        <v>563</v>
      </c>
      <c r="F57" s="306">
        <f t="shared" ref="F57:F62" si="0">SUM(C57:E57)</f>
        <v>781</v>
      </c>
    </row>
    <row r="58" spans="1:256" s="184" customFormat="1" ht="54.75" customHeight="1" x14ac:dyDescent="0.25">
      <c r="A58" s="84" t="s">
        <v>802</v>
      </c>
      <c r="B58" s="310" t="s">
        <v>889</v>
      </c>
      <c r="C58" s="306"/>
      <c r="D58" s="306"/>
      <c r="E58" s="306"/>
      <c r="F58" s="306">
        <f t="shared" si="0"/>
        <v>0</v>
      </c>
    </row>
    <row r="59" spans="1:256" s="184" customFormat="1" ht="54.75" customHeight="1" x14ac:dyDescent="0.25">
      <c r="A59" s="84" t="s">
        <v>803</v>
      </c>
      <c r="B59" s="307" t="s">
        <v>890</v>
      </c>
      <c r="C59" s="306">
        <f>(C57-C58)</f>
        <v>69</v>
      </c>
      <c r="D59" s="306">
        <f>(D57-D58)</f>
        <v>149</v>
      </c>
      <c r="E59" s="306">
        <f>(E57-E58)</f>
        <v>563</v>
      </c>
      <c r="F59" s="306">
        <f t="shared" si="0"/>
        <v>781</v>
      </c>
    </row>
    <row r="60" spans="1:256" s="184" customFormat="1" ht="54.75" customHeight="1" x14ac:dyDescent="0.25">
      <c r="A60" s="84" t="s">
        <v>804</v>
      </c>
      <c r="B60" s="309" t="s">
        <v>892</v>
      </c>
      <c r="C60" s="306">
        <v>50</v>
      </c>
      <c r="D60" s="306">
        <v>117</v>
      </c>
      <c r="E60" s="306">
        <f>596-D60-C60</f>
        <v>429</v>
      </c>
      <c r="F60" s="306">
        <f t="shared" si="0"/>
        <v>596</v>
      </c>
    </row>
    <row r="61" spans="1:256" s="184" customFormat="1" ht="54.75" customHeight="1" x14ac:dyDescent="0.2">
      <c r="A61" s="84" t="s">
        <v>805</v>
      </c>
      <c r="B61" s="308" t="s">
        <v>893</v>
      </c>
      <c r="C61" s="306">
        <v>5</v>
      </c>
      <c r="D61" s="306">
        <v>9</v>
      </c>
      <c r="E61" s="306">
        <f>484-E60</f>
        <v>55</v>
      </c>
      <c r="F61" s="306">
        <f t="shared" si="0"/>
        <v>69</v>
      </c>
    </row>
    <row r="62" spans="1:256" s="184" customFormat="1" ht="54.75" customHeight="1" x14ac:dyDescent="0.2">
      <c r="A62" s="84" t="s">
        <v>806</v>
      </c>
      <c r="B62" s="308" t="s">
        <v>894</v>
      </c>
      <c r="C62" s="306">
        <v>2</v>
      </c>
      <c r="D62" s="306">
        <v>0</v>
      </c>
      <c r="E62" s="306">
        <f>492-E61-E60</f>
        <v>8</v>
      </c>
      <c r="F62" s="306">
        <f t="shared" si="0"/>
        <v>10</v>
      </c>
    </row>
    <row r="63" spans="1:256" s="184" customFormat="1" ht="54.75" customHeight="1" x14ac:dyDescent="0.25">
      <c r="A63" s="84" t="s">
        <v>807</v>
      </c>
      <c r="B63" s="309" t="s">
        <v>800</v>
      </c>
      <c r="C63" s="306">
        <f>SUM(C60:C62)</f>
        <v>57</v>
      </c>
      <c r="D63" s="306">
        <f>SUM(D60:D62)</f>
        <v>126</v>
      </c>
      <c r="E63" s="306">
        <f>SUM(E60:E62)</f>
        <v>492</v>
      </c>
      <c r="F63" s="306">
        <f>SUM(F60:F62)</f>
        <v>675</v>
      </c>
    </row>
    <row r="64" spans="1:256" s="184" customFormat="1" ht="54.75" customHeight="1" x14ac:dyDescent="0.25">
      <c r="A64" s="84" t="s">
        <v>808</v>
      </c>
      <c r="B64" s="309" t="s">
        <v>891</v>
      </c>
      <c r="C64" s="396">
        <f>C63/C59</f>
        <v>0.82608695652173914</v>
      </c>
      <c r="D64" s="396">
        <f>D63/D59</f>
        <v>0.84563758389261745</v>
      </c>
      <c r="E64" s="396">
        <f>E63/E59</f>
        <v>0.87388987566607457</v>
      </c>
      <c r="F64" s="396">
        <f>F63/F59</f>
        <v>0.86427656850192058</v>
      </c>
    </row>
    <row r="65" spans="1:6" s="184" customFormat="1" ht="54.75" hidden="1" customHeight="1" x14ac:dyDescent="0.25">
      <c r="A65" s="1"/>
      <c r="B65" s="422" t="s">
        <v>895</v>
      </c>
      <c r="C65" s="423"/>
      <c r="D65" s="423"/>
      <c r="E65" s="423"/>
      <c r="F65" s="423"/>
    </row>
    <row r="66" spans="1:6" s="184" customFormat="1" ht="54.75" hidden="1" customHeight="1" x14ac:dyDescent="0.25">
      <c r="A66" s="1"/>
      <c r="B66" s="425"/>
      <c r="C66" s="426" t="s">
        <v>796</v>
      </c>
      <c r="D66" s="426" t="s">
        <v>799</v>
      </c>
      <c r="E66" s="426" t="s">
        <v>797</v>
      </c>
      <c r="F66" s="426" t="s">
        <v>798</v>
      </c>
    </row>
    <row r="67" spans="1:6" s="184" customFormat="1" ht="54.75" hidden="1" customHeight="1" x14ac:dyDescent="0.25">
      <c r="A67" s="1"/>
      <c r="B67" s="425"/>
      <c r="C67" s="426"/>
      <c r="D67" s="426"/>
      <c r="E67" s="426"/>
      <c r="F67" s="426"/>
    </row>
    <row r="68" spans="1:6" s="184" customFormat="1" ht="54.75" hidden="1" customHeight="1" x14ac:dyDescent="0.25">
      <c r="A68" s="84" t="s">
        <v>801</v>
      </c>
      <c r="B68" s="311" t="s">
        <v>820</v>
      </c>
      <c r="C68" s="33"/>
      <c r="D68" s="33"/>
      <c r="E68" s="33"/>
      <c r="F68" s="121">
        <f t="shared" ref="F68:F74" si="1">SUM(C68:E68)</f>
        <v>0</v>
      </c>
    </row>
    <row r="69" spans="1:6" s="184" customFormat="1" ht="54.75" hidden="1" customHeight="1" x14ac:dyDescent="0.25">
      <c r="A69" s="84" t="s">
        <v>802</v>
      </c>
      <c r="B69" s="312" t="s">
        <v>821</v>
      </c>
      <c r="C69" s="33"/>
      <c r="D69" s="33"/>
      <c r="E69" s="33"/>
      <c r="F69" s="121">
        <f t="shared" si="1"/>
        <v>0</v>
      </c>
    </row>
    <row r="70" spans="1:6" s="184" customFormat="1" ht="54.75" hidden="1" customHeight="1" x14ac:dyDescent="0.25">
      <c r="A70" s="84" t="s">
        <v>803</v>
      </c>
      <c r="B70" s="311" t="s">
        <v>822</v>
      </c>
      <c r="C70" s="121">
        <f>(C68-C69)</f>
        <v>0</v>
      </c>
      <c r="D70" s="121">
        <f>(D68-D69)</f>
        <v>0</v>
      </c>
      <c r="E70" s="121">
        <f>(E68-E69)</f>
        <v>0</v>
      </c>
      <c r="F70" s="121">
        <f t="shared" si="1"/>
        <v>0</v>
      </c>
    </row>
    <row r="71" spans="1:6" s="184" customFormat="1" ht="54.75" hidden="1" customHeight="1" x14ac:dyDescent="0.25">
      <c r="A71" s="84" t="s">
        <v>804</v>
      </c>
      <c r="B71" s="311" t="s">
        <v>823</v>
      </c>
      <c r="C71" s="33"/>
      <c r="D71" s="33"/>
      <c r="E71" s="33"/>
      <c r="F71" s="121">
        <f t="shared" si="1"/>
        <v>0</v>
      </c>
    </row>
    <row r="72" spans="1:6" s="184" customFormat="1" ht="54.75" hidden="1" customHeight="1" x14ac:dyDescent="0.25">
      <c r="A72" s="84" t="s">
        <v>805</v>
      </c>
      <c r="B72" s="311" t="s">
        <v>824</v>
      </c>
      <c r="C72" s="33"/>
      <c r="D72" s="33"/>
      <c r="E72" s="33"/>
      <c r="F72" s="121">
        <f t="shared" si="1"/>
        <v>0</v>
      </c>
    </row>
    <row r="73" spans="1:6" s="184" customFormat="1" ht="54.75" hidden="1" customHeight="1" x14ac:dyDescent="0.2">
      <c r="A73" s="84" t="s">
        <v>806</v>
      </c>
      <c r="B73" s="308" t="s">
        <v>825</v>
      </c>
      <c r="C73" s="33"/>
      <c r="D73" s="33"/>
      <c r="E73" s="33"/>
      <c r="F73" s="121">
        <f t="shared" si="1"/>
        <v>0</v>
      </c>
    </row>
    <row r="74" spans="1:6" s="184" customFormat="1" ht="54.75" hidden="1" customHeight="1" x14ac:dyDescent="0.25">
      <c r="A74" s="84" t="s">
        <v>807</v>
      </c>
      <c r="B74" s="309" t="s">
        <v>800</v>
      </c>
      <c r="C74" s="121">
        <f>SUM(C71:C73)</f>
        <v>0</v>
      </c>
      <c r="D74" s="121">
        <f>SUM(D71:D73)</f>
        <v>0</v>
      </c>
      <c r="E74" s="121">
        <f>SUM(E71:E73)</f>
        <v>0</v>
      </c>
      <c r="F74" s="121">
        <f t="shared" si="1"/>
        <v>0</v>
      </c>
    </row>
    <row r="75" spans="1:6" s="184" customFormat="1" ht="54.75" hidden="1" customHeight="1" x14ac:dyDescent="0.25">
      <c r="A75" s="84" t="s">
        <v>808</v>
      </c>
      <c r="B75" s="309" t="s">
        <v>826</v>
      </c>
      <c r="C75" s="121" t="e">
        <f>C74/C70</f>
        <v>#DIV/0!</v>
      </c>
      <c r="D75" s="121" t="e">
        <f>D74/D70</f>
        <v>#DIV/0!</v>
      </c>
      <c r="E75" s="121" t="e">
        <f>E74/E70</f>
        <v>#DIV/0!</v>
      </c>
      <c r="F75" s="121" t="e">
        <f>F74/F70</f>
        <v>#DIV/0!</v>
      </c>
    </row>
    <row r="76" spans="1:6" ht="30.75" hidden="1" customHeight="1" x14ac:dyDescent="0.25">
      <c r="B76" s="3" t="s">
        <v>413</v>
      </c>
      <c r="F76" s="100"/>
    </row>
    <row r="77" spans="1:6" ht="14.25" hidden="1" customHeight="1" x14ac:dyDescent="0.25">
      <c r="A77" s="185"/>
      <c r="B77" s="186"/>
      <c r="C77" s="186"/>
      <c r="D77" s="186"/>
      <c r="E77" s="186"/>
      <c r="F77" s="187"/>
    </row>
    <row r="78" spans="1:6" ht="27" hidden="1" customHeight="1" x14ac:dyDescent="0.25">
      <c r="A78" s="185"/>
      <c r="B78" s="452" t="s">
        <v>827</v>
      </c>
      <c r="C78" s="452"/>
      <c r="D78" s="452"/>
      <c r="E78" s="452"/>
      <c r="F78" s="187"/>
    </row>
    <row r="79" spans="1:6" ht="12.75" hidden="1" customHeight="1" x14ac:dyDescent="0.25">
      <c r="A79" s="185"/>
      <c r="B79" s="186"/>
      <c r="C79" s="186"/>
      <c r="D79" s="186"/>
      <c r="E79" s="186"/>
      <c r="F79" s="187"/>
    </row>
    <row r="80" spans="1:6" ht="13.2" hidden="1" customHeight="1" x14ac:dyDescent="0.25">
      <c r="A80" s="185"/>
      <c r="B80" s="188" t="s">
        <v>828</v>
      </c>
      <c r="C80" s="186"/>
      <c r="D80" s="186"/>
      <c r="E80" s="186"/>
      <c r="F80" s="187"/>
    </row>
    <row r="81" spans="1:6" s="186" customFormat="1" ht="17.25" hidden="1" customHeight="1" x14ac:dyDescent="0.25">
      <c r="A81" s="2" t="s">
        <v>97</v>
      </c>
      <c r="B81" s="449" t="s">
        <v>829</v>
      </c>
      <c r="C81" s="450"/>
      <c r="D81" s="450"/>
      <c r="E81" s="451"/>
      <c r="F81" s="99"/>
    </row>
    <row r="82" spans="1:6" s="186" customFormat="1" ht="57" hidden="1" customHeight="1" x14ac:dyDescent="0.25">
      <c r="A82" s="22" t="s">
        <v>327</v>
      </c>
      <c r="B82" s="449" t="s">
        <v>830</v>
      </c>
      <c r="C82" s="450"/>
      <c r="D82" s="450"/>
      <c r="E82" s="451"/>
      <c r="F82" s="99"/>
    </row>
    <row r="83" spans="1:6" s="186" customFormat="1" ht="30.75" hidden="1" customHeight="1" x14ac:dyDescent="0.25">
      <c r="A83" s="22" t="s">
        <v>328</v>
      </c>
      <c r="B83" s="449" t="s">
        <v>831</v>
      </c>
      <c r="C83" s="450"/>
      <c r="D83" s="450"/>
      <c r="E83" s="451"/>
      <c r="F83" s="99">
        <f>F81-F82</f>
        <v>0</v>
      </c>
    </row>
    <row r="84" spans="1:6" s="186" customFormat="1" ht="23.25" hidden="1" customHeight="1" x14ac:dyDescent="0.25">
      <c r="A84" s="22" t="s">
        <v>329</v>
      </c>
      <c r="B84" s="413" t="s">
        <v>336</v>
      </c>
      <c r="C84" s="414"/>
      <c r="D84" s="414"/>
      <c r="E84" s="415"/>
      <c r="F84" s="99"/>
    </row>
    <row r="85" spans="1:6" s="186" customFormat="1" ht="21.75" hidden="1" customHeight="1" x14ac:dyDescent="0.25">
      <c r="A85" s="2" t="s">
        <v>330</v>
      </c>
      <c r="B85" s="413" t="s">
        <v>337</v>
      </c>
      <c r="C85" s="414"/>
      <c r="D85" s="414"/>
      <c r="E85" s="415"/>
      <c r="F85" s="99"/>
    </row>
    <row r="86" spans="1:6" s="186" customFormat="1" ht="24.75" hidden="1" customHeight="1" x14ac:dyDescent="0.25">
      <c r="A86" s="2" t="s">
        <v>331</v>
      </c>
      <c r="B86" s="413" t="s">
        <v>338</v>
      </c>
      <c r="C86" s="414"/>
      <c r="D86" s="414"/>
      <c r="E86" s="415"/>
      <c r="F86" s="99"/>
    </row>
    <row r="87" spans="1:6" s="186" customFormat="1" ht="30" hidden="1" customHeight="1" x14ac:dyDescent="0.25">
      <c r="A87" s="2" t="s">
        <v>332</v>
      </c>
      <c r="B87" s="413" t="s">
        <v>339</v>
      </c>
      <c r="C87" s="414"/>
      <c r="D87" s="414"/>
      <c r="E87" s="415"/>
      <c r="F87" s="99"/>
    </row>
    <row r="88" spans="1:6" s="186" customFormat="1" ht="12.75" hidden="1" customHeight="1" x14ac:dyDescent="0.25">
      <c r="A88" s="2" t="s">
        <v>333</v>
      </c>
      <c r="B88" s="413" t="s">
        <v>340</v>
      </c>
      <c r="C88" s="414"/>
      <c r="D88" s="414"/>
      <c r="E88" s="415"/>
      <c r="F88" s="99"/>
    </row>
    <row r="89" spans="1:6" s="186" customFormat="1" ht="12.75" hidden="1" customHeight="1" x14ac:dyDescent="0.25">
      <c r="A89" s="2" t="s">
        <v>334</v>
      </c>
      <c r="B89" s="413" t="s">
        <v>341</v>
      </c>
      <c r="C89" s="414"/>
      <c r="D89" s="414"/>
      <c r="E89" s="415"/>
      <c r="F89" s="99"/>
    </row>
    <row r="90" spans="1:6" s="186" customFormat="1" ht="12.75" hidden="1" customHeight="1" x14ac:dyDescent="0.25">
      <c r="A90" s="2" t="s">
        <v>335</v>
      </c>
      <c r="B90" s="413" t="s">
        <v>342</v>
      </c>
      <c r="C90" s="414"/>
      <c r="D90" s="414"/>
      <c r="E90" s="415"/>
      <c r="F90" s="99"/>
    </row>
    <row r="91" spans="1:6" s="186" customFormat="1" ht="25.5" hidden="1" customHeight="1" x14ac:dyDescent="0.25">
      <c r="A91" s="2"/>
      <c r="B91" s="48"/>
      <c r="C91" s="48"/>
      <c r="D91" s="48"/>
      <c r="E91" s="48"/>
      <c r="F91" s="189"/>
    </row>
    <row r="92" spans="1:6" s="186" customFormat="1" ht="13.2" hidden="1" customHeight="1" x14ac:dyDescent="0.25">
      <c r="A92" s="185"/>
      <c r="B92" s="188" t="s">
        <v>792</v>
      </c>
      <c r="F92" s="187"/>
    </row>
    <row r="93" spans="1:6" s="186" customFormat="1" ht="18.75" hidden="1" customHeight="1" x14ac:dyDescent="0.25">
      <c r="A93" s="2" t="s">
        <v>97</v>
      </c>
      <c r="B93" s="449" t="s">
        <v>793</v>
      </c>
      <c r="C93" s="450"/>
      <c r="D93" s="450"/>
      <c r="E93" s="451"/>
      <c r="F93" s="99"/>
    </row>
    <row r="94" spans="1:6" s="186" customFormat="1" ht="53.25" hidden="1" customHeight="1" x14ac:dyDescent="0.25">
      <c r="A94" s="22" t="s">
        <v>327</v>
      </c>
      <c r="B94" s="449" t="s">
        <v>794</v>
      </c>
      <c r="C94" s="450"/>
      <c r="D94" s="450"/>
      <c r="E94" s="451"/>
      <c r="F94" s="99"/>
    </row>
    <row r="95" spans="1:6" s="186" customFormat="1" ht="30" hidden="1" customHeight="1" x14ac:dyDescent="0.25">
      <c r="A95" s="22" t="s">
        <v>328</v>
      </c>
      <c r="B95" s="449" t="s">
        <v>795</v>
      </c>
      <c r="C95" s="450"/>
      <c r="D95" s="450"/>
      <c r="E95" s="451"/>
      <c r="F95" s="99">
        <f>F93-F94</f>
        <v>0</v>
      </c>
    </row>
    <row r="96" spans="1:6" s="186" customFormat="1" ht="12.75" hidden="1" customHeight="1" x14ac:dyDescent="0.25">
      <c r="A96" s="22" t="s">
        <v>329</v>
      </c>
      <c r="B96" s="413" t="s">
        <v>336</v>
      </c>
      <c r="C96" s="414"/>
      <c r="D96" s="414"/>
      <c r="E96" s="415"/>
      <c r="F96" s="99"/>
    </row>
    <row r="97" spans="1:6" ht="12.75" hidden="1" customHeight="1" x14ac:dyDescent="0.25">
      <c r="A97" s="2" t="s">
        <v>330</v>
      </c>
      <c r="B97" s="413" t="s">
        <v>337</v>
      </c>
      <c r="C97" s="414"/>
      <c r="D97" s="414"/>
      <c r="E97" s="415"/>
      <c r="F97" s="99"/>
    </row>
    <row r="98" spans="1:6" ht="23.25" hidden="1" customHeight="1" x14ac:dyDescent="0.25">
      <c r="A98" s="2" t="s">
        <v>331</v>
      </c>
      <c r="B98" s="413" t="s">
        <v>338</v>
      </c>
      <c r="C98" s="414"/>
      <c r="D98" s="414"/>
      <c r="E98" s="415"/>
      <c r="F98" s="99"/>
    </row>
    <row r="99" spans="1:6" ht="27.75" hidden="1" customHeight="1" x14ac:dyDescent="0.25">
      <c r="A99" s="2" t="s">
        <v>332</v>
      </c>
      <c r="B99" s="413" t="s">
        <v>339</v>
      </c>
      <c r="C99" s="414"/>
      <c r="D99" s="414"/>
      <c r="E99" s="415"/>
      <c r="F99" s="99"/>
    </row>
    <row r="100" spans="1:6" ht="12.75" hidden="1" customHeight="1" x14ac:dyDescent="0.25">
      <c r="A100" s="2" t="s">
        <v>333</v>
      </c>
      <c r="B100" s="413" t="s">
        <v>340</v>
      </c>
      <c r="C100" s="414"/>
      <c r="D100" s="414"/>
      <c r="E100" s="415"/>
      <c r="F100" s="99"/>
    </row>
    <row r="101" spans="1:6" ht="12.75" hidden="1" customHeight="1" x14ac:dyDescent="0.25">
      <c r="A101" s="2" t="s">
        <v>334</v>
      </c>
      <c r="B101" s="413" t="s">
        <v>341</v>
      </c>
      <c r="C101" s="414"/>
      <c r="D101" s="414"/>
      <c r="E101" s="415"/>
      <c r="F101" s="99"/>
    </row>
    <row r="102" spans="1:6" ht="12.75" hidden="1" customHeight="1" x14ac:dyDescent="0.25">
      <c r="A102" s="2" t="s">
        <v>335</v>
      </c>
      <c r="B102" s="413" t="s">
        <v>342</v>
      </c>
      <c r="C102" s="414"/>
      <c r="D102" s="414"/>
      <c r="E102" s="415"/>
      <c r="F102" s="99"/>
    </row>
    <row r="103" spans="1:6" ht="24.75" customHeight="1" x14ac:dyDescent="0.25"/>
    <row r="104" spans="1:6" x14ac:dyDescent="0.25">
      <c r="B104" s="3" t="s">
        <v>96</v>
      </c>
    </row>
    <row r="105" spans="1:6" ht="78.75" customHeight="1" x14ac:dyDescent="0.25">
      <c r="B105" s="447" t="s">
        <v>896</v>
      </c>
      <c r="C105" s="448"/>
      <c r="D105" s="448"/>
      <c r="E105" s="448"/>
      <c r="F105" s="448"/>
    </row>
    <row r="106" spans="1:6" ht="59.25" customHeight="1" x14ac:dyDescent="0.25">
      <c r="A106" s="2" t="s">
        <v>343</v>
      </c>
      <c r="B106" s="445" t="s">
        <v>897</v>
      </c>
      <c r="C106" s="446"/>
      <c r="D106" s="446"/>
      <c r="E106" s="446"/>
      <c r="F106" s="195">
        <v>0.91200000000000003</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106:E106"/>
    <mergeCell ref="B105:F105"/>
    <mergeCell ref="B93:E93"/>
    <mergeCell ref="B78:E78"/>
    <mergeCell ref="B81:E81"/>
    <mergeCell ref="B94:E94"/>
    <mergeCell ref="B95:E95"/>
    <mergeCell ref="B96:E96"/>
    <mergeCell ref="B97:E97"/>
    <mergeCell ref="B82:E82"/>
    <mergeCell ref="B83:E83"/>
    <mergeCell ref="B84:E84"/>
    <mergeCell ref="B85:E85"/>
    <mergeCell ref="B90:E90"/>
    <mergeCell ref="B102:E102"/>
    <mergeCell ref="B101:E101"/>
    <mergeCell ref="B30:C30"/>
    <mergeCell ref="B31:C31"/>
    <mergeCell ref="B32:C32"/>
    <mergeCell ref="B33:C33"/>
    <mergeCell ref="B49:F49"/>
    <mergeCell ref="B26:C26"/>
    <mergeCell ref="B28:C28"/>
    <mergeCell ref="B25:C25"/>
    <mergeCell ref="B27:C27"/>
    <mergeCell ref="B29:C29"/>
    <mergeCell ref="B19:E19"/>
    <mergeCell ref="B20:E20"/>
    <mergeCell ref="B22:F22"/>
    <mergeCell ref="B23:C23"/>
    <mergeCell ref="B24:C24"/>
    <mergeCell ref="A1:F1"/>
    <mergeCell ref="B3:F3"/>
    <mergeCell ref="C4:D4"/>
    <mergeCell ref="E4:F4"/>
    <mergeCell ref="B18:E18"/>
    <mergeCell ref="E66:E67"/>
    <mergeCell ref="F66:F67"/>
    <mergeCell ref="B88:E88"/>
    <mergeCell ref="B87:E87"/>
    <mergeCell ref="B86:E86"/>
    <mergeCell ref="B100:E100"/>
    <mergeCell ref="B99:E99"/>
    <mergeCell ref="B98:E98"/>
    <mergeCell ref="B51:IV53"/>
    <mergeCell ref="B50:C50"/>
    <mergeCell ref="E55:E56"/>
    <mergeCell ref="F55:F56"/>
    <mergeCell ref="B55:B56"/>
    <mergeCell ref="B65:F65"/>
    <mergeCell ref="B89:E89"/>
    <mergeCell ref="B54:F54"/>
    <mergeCell ref="C55:C56"/>
    <mergeCell ref="D55:D56"/>
    <mergeCell ref="B66:B67"/>
    <mergeCell ref="C66:C67"/>
    <mergeCell ref="D66:D67"/>
  </mergeCells>
  <phoneticPr fontId="0" type="noConversion"/>
  <pageMargins left="0.75" right="0.75" top="1" bottom="1" header="0.5" footer="0.5"/>
  <pageSetup scale="75" orientation="portrait" r:id="rId1"/>
  <headerFooter alignWithMargins="0">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topLeftCell="A256" zoomScaleNormal="100" workbookViewId="0">
      <selection activeCell="E266" sqref="E266"/>
    </sheetView>
  </sheetViews>
  <sheetFormatPr defaultColWidth="0" defaultRowHeight="13.2" zeroHeight="1" x14ac:dyDescent="0.25"/>
  <cols>
    <col min="1" max="1" width="4.44140625" style="1" customWidth="1"/>
    <col min="2" max="2" width="27" customWidth="1"/>
    <col min="3" max="6" width="14.6640625" customWidth="1"/>
    <col min="7" max="7" width="8.5546875" customWidth="1"/>
    <col min="8" max="8" width="0.6640625" customWidth="1"/>
  </cols>
  <sheetData>
    <row r="1" spans="1:6" ht="17.399999999999999" x14ac:dyDescent="0.25">
      <c r="A1" s="427" t="s">
        <v>344</v>
      </c>
      <c r="B1" s="505"/>
      <c r="C1" s="505"/>
      <c r="D1" s="505"/>
      <c r="E1" s="505"/>
      <c r="F1" s="505"/>
    </row>
    <row r="2" spans="1:6" ht="15.6" x14ac:dyDescent="0.3">
      <c r="B2" s="19" t="s">
        <v>345</v>
      </c>
    </row>
    <row r="3" spans="1:6" x14ac:dyDescent="0.25">
      <c r="A3" s="531" t="s">
        <v>523</v>
      </c>
      <c r="B3" s="509" t="s">
        <v>878</v>
      </c>
      <c r="C3" s="533"/>
      <c r="D3" s="533"/>
      <c r="E3" s="533"/>
      <c r="F3" s="533"/>
    </row>
    <row r="4" spans="1:6" ht="93" customHeight="1" x14ac:dyDescent="0.25">
      <c r="A4" s="532"/>
      <c r="B4" s="533"/>
      <c r="C4" s="533"/>
      <c r="D4" s="533"/>
      <c r="E4" s="533"/>
      <c r="F4" s="533"/>
    </row>
    <row r="5" spans="1:6" x14ac:dyDescent="0.25">
      <c r="A5" s="2" t="s">
        <v>523</v>
      </c>
      <c r="B5" s="449" t="s">
        <v>272</v>
      </c>
      <c r="C5" s="450"/>
      <c r="D5" s="451"/>
      <c r="E5" s="266">
        <f>157+76+2287+700</f>
        <v>3220</v>
      </c>
    </row>
    <row r="6" spans="1:6" x14ac:dyDescent="0.25">
      <c r="A6" s="2" t="s">
        <v>523</v>
      </c>
      <c r="B6" s="506" t="s">
        <v>273</v>
      </c>
      <c r="C6" s="464"/>
      <c r="D6" s="465"/>
      <c r="E6" s="41">
        <f>210+71+3463+744</f>
        <v>4488</v>
      </c>
    </row>
    <row r="7" spans="1:6" x14ac:dyDescent="0.25">
      <c r="A7" s="2"/>
      <c r="B7" s="10"/>
      <c r="C7" s="39"/>
      <c r="D7" s="39"/>
      <c r="E7" s="10"/>
    </row>
    <row r="8" spans="1:6" x14ac:dyDescent="0.25">
      <c r="A8" s="2" t="s">
        <v>523</v>
      </c>
      <c r="B8" s="506" t="s">
        <v>274</v>
      </c>
      <c r="C8" s="464"/>
      <c r="D8" s="465"/>
      <c r="E8" s="41">
        <v>1128</v>
      </c>
    </row>
    <row r="9" spans="1:6" x14ac:dyDescent="0.25">
      <c r="A9" s="2" t="s">
        <v>523</v>
      </c>
      <c r="B9" s="506" t="s">
        <v>610</v>
      </c>
      <c r="C9" s="464"/>
      <c r="D9" s="465"/>
      <c r="E9" s="41">
        <v>1678</v>
      </c>
    </row>
    <row r="10" spans="1:6" x14ac:dyDescent="0.25">
      <c r="A10" s="2"/>
      <c r="B10" s="10"/>
      <c r="C10" s="26"/>
      <c r="D10" s="26"/>
      <c r="E10" s="10"/>
    </row>
    <row r="11" spans="1:6" x14ac:dyDescent="0.25">
      <c r="A11" s="2" t="s">
        <v>523</v>
      </c>
      <c r="B11" s="506" t="s">
        <v>600</v>
      </c>
      <c r="C11" s="464"/>
      <c r="D11" s="465"/>
      <c r="E11" s="41">
        <v>339</v>
      </c>
    </row>
    <row r="12" spans="1:6" x14ac:dyDescent="0.25">
      <c r="A12" s="2" t="s">
        <v>523</v>
      </c>
      <c r="B12" s="508" t="s">
        <v>601</v>
      </c>
      <c r="C12" s="464"/>
      <c r="D12" s="465"/>
      <c r="E12" s="41"/>
    </row>
    <row r="13" spans="1:6" x14ac:dyDescent="0.25">
      <c r="A13" s="2"/>
      <c r="B13" s="10"/>
      <c r="C13" s="26"/>
      <c r="D13" s="26"/>
      <c r="E13" s="10"/>
    </row>
    <row r="14" spans="1:6" x14ac:dyDescent="0.25">
      <c r="A14" s="2" t="s">
        <v>523</v>
      </c>
      <c r="B14" s="511" t="s">
        <v>602</v>
      </c>
      <c r="C14" s="464"/>
      <c r="D14" s="465"/>
      <c r="E14" s="41">
        <v>459</v>
      </c>
    </row>
    <row r="15" spans="1:6" x14ac:dyDescent="0.25">
      <c r="A15" s="2" t="s">
        <v>523</v>
      </c>
      <c r="B15" s="508" t="s">
        <v>603</v>
      </c>
      <c r="C15" s="464"/>
      <c r="D15" s="465"/>
      <c r="E15" s="41"/>
    </row>
    <row r="16" spans="1:6" x14ac:dyDescent="0.25"/>
    <row r="17" spans="1:6" ht="29.25" customHeight="1" x14ac:dyDescent="0.25">
      <c r="A17" s="2" t="s">
        <v>524</v>
      </c>
      <c r="B17" s="509" t="s">
        <v>604</v>
      </c>
      <c r="C17" s="510"/>
      <c r="D17" s="510"/>
      <c r="E17" s="510"/>
      <c r="F17" s="431"/>
    </row>
    <row r="18" spans="1:6" x14ac:dyDescent="0.25">
      <c r="A18" s="2"/>
      <c r="B18" s="496"/>
      <c r="C18" s="497"/>
      <c r="D18" s="497"/>
      <c r="E18" s="30" t="s">
        <v>434</v>
      </c>
      <c r="F18" s="30" t="s">
        <v>435</v>
      </c>
    </row>
    <row r="19" spans="1:6" x14ac:dyDescent="0.25">
      <c r="A19" s="2" t="s">
        <v>524</v>
      </c>
      <c r="B19" s="458" t="s">
        <v>346</v>
      </c>
      <c r="C19" s="458"/>
      <c r="D19" s="458"/>
      <c r="E19" s="263" t="s">
        <v>852</v>
      </c>
      <c r="F19" s="30"/>
    </row>
    <row r="20" spans="1:6" x14ac:dyDescent="0.25">
      <c r="A20" s="2" t="s">
        <v>524</v>
      </c>
      <c r="B20" s="512" t="s">
        <v>879</v>
      </c>
      <c r="C20" s="513"/>
      <c r="D20" s="513"/>
      <c r="E20" s="38"/>
      <c r="F20" s="26"/>
    </row>
    <row r="21" spans="1:6" x14ac:dyDescent="0.25">
      <c r="A21" s="2" t="s">
        <v>524</v>
      </c>
      <c r="B21" s="514" t="s">
        <v>763</v>
      </c>
      <c r="C21" s="515"/>
      <c r="D21" s="516"/>
      <c r="E21" s="8">
        <v>1076</v>
      </c>
      <c r="F21" s="26"/>
    </row>
    <row r="22" spans="1:6" x14ac:dyDescent="0.25">
      <c r="A22" s="2" t="s">
        <v>524</v>
      </c>
      <c r="B22" s="517" t="s">
        <v>387</v>
      </c>
      <c r="C22" s="517"/>
      <c r="D22" s="517"/>
      <c r="E22" s="8">
        <v>793</v>
      </c>
      <c r="F22" s="26"/>
    </row>
    <row r="23" spans="1:6" x14ac:dyDescent="0.25">
      <c r="A23" s="2" t="s">
        <v>524</v>
      </c>
      <c r="B23" s="517" t="s">
        <v>388</v>
      </c>
      <c r="C23" s="517"/>
      <c r="D23" s="517"/>
      <c r="E23" s="8">
        <v>89</v>
      </c>
    </row>
    <row r="24" spans="1:6" x14ac:dyDescent="0.25">
      <c r="A24" s="2"/>
      <c r="B24" s="496"/>
      <c r="C24" s="497"/>
      <c r="D24" s="497"/>
      <c r="E24" s="30" t="s">
        <v>434</v>
      </c>
      <c r="F24" s="30" t="s">
        <v>435</v>
      </c>
    </row>
    <row r="25" spans="1:6" x14ac:dyDescent="0.25">
      <c r="A25" s="2" t="s">
        <v>524</v>
      </c>
      <c r="B25" s="519" t="s">
        <v>547</v>
      </c>
      <c r="C25" s="458"/>
      <c r="D25" s="458"/>
      <c r="E25" s="263"/>
      <c r="F25" s="30" t="s">
        <v>852</v>
      </c>
    </row>
    <row r="26" spans="1:6" x14ac:dyDescent="0.25">
      <c r="A26" s="2" t="s">
        <v>524</v>
      </c>
      <c r="B26" s="519" t="s">
        <v>548</v>
      </c>
      <c r="C26" s="541"/>
      <c r="D26" s="458"/>
      <c r="E26" s="263"/>
      <c r="F26" s="30"/>
    </row>
    <row r="27" spans="1:6" x14ac:dyDescent="0.25">
      <c r="A27" s="2" t="s">
        <v>524</v>
      </c>
      <c r="B27" s="519" t="s">
        <v>549</v>
      </c>
      <c r="C27" s="541"/>
      <c r="D27" s="458"/>
      <c r="E27" s="263"/>
      <c r="F27" s="30"/>
    </row>
    <row r="28" spans="1:6" x14ac:dyDescent="0.25">
      <c r="B28" s="5"/>
      <c r="C28" s="5"/>
      <c r="D28" s="5"/>
    </row>
    <row r="29" spans="1:6" ht="15.6" x14ac:dyDescent="0.3">
      <c r="A29" s="44"/>
      <c r="B29" s="19" t="s">
        <v>347</v>
      </c>
    </row>
    <row r="30" spans="1:6" x14ac:dyDescent="0.25">
      <c r="A30" s="2" t="s">
        <v>522</v>
      </c>
      <c r="B30" s="3" t="s">
        <v>570</v>
      </c>
    </row>
    <row r="31" spans="1:6" ht="25.5" customHeight="1" x14ac:dyDescent="0.25">
      <c r="A31" s="2" t="s">
        <v>522</v>
      </c>
      <c r="B31" s="446" t="s">
        <v>348</v>
      </c>
      <c r="C31" s="446"/>
      <c r="D31" s="263"/>
      <c r="F31" s="26"/>
    </row>
    <row r="32" spans="1:6" ht="24.75" customHeight="1" x14ac:dyDescent="0.25">
      <c r="A32" s="2" t="s">
        <v>522</v>
      </c>
      <c r="B32" s="456" t="s">
        <v>389</v>
      </c>
      <c r="C32" s="446"/>
      <c r="D32" s="263" t="s">
        <v>852</v>
      </c>
      <c r="F32" s="26"/>
    </row>
    <row r="33" spans="1:6" ht="12.75" customHeight="1" x14ac:dyDescent="0.25">
      <c r="A33" s="2" t="s">
        <v>522</v>
      </c>
      <c r="B33" s="446" t="s">
        <v>390</v>
      </c>
      <c r="C33" s="446"/>
      <c r="D33" s="263"/>
      <c r="F33" s="26"/>
    </row>
    <row r="34" spans="1:6" x14ac:dyDescent="0.25"/>
    <row r="35" spans="1:6" ht="29.25" customHeight="1" x14ac:dyDescent="0.25">
      <c r="A35" s="2" t="s">
        <v>525</v>
      </c>
      <c r="B35" s="518" t="s">
        <v>724</v>
      </c>
      <c r="C35" s="518"/>
      <c r="D35" s="518"/>
      <c r="E35" s="518"/>
      <c r="F35" s="431"/>
    </row>
    <row r="36" spans="1:6" x14ac:dyDescent="0.25">
      <c r="A36" s="2" t="s">
        <v>525</v>
      </c>
      <c r="B36" s="446" t="s">
        <v>391</v>
      </c>
      <c r="C36" s="446"/>
      <c r="D36" s="263" t="s">
        <v>852</v>
      </c>
      <c r="F36" s="26"/>
    </row>
    <row r="37" spans="1:6" x14ac:dyDescent="0.25">
      <c r="A37" s="2" t="s">
        <v>525</v>
      </c>
      <c r="B37" s="456" t="s">
        <v>392</v>
      </c>
      <c r="C37" s="446"/>
      <c r="D37" s="263"/>
      <c r="F37" s="26"/>
    </row>
    <row r="38" spans="1:6" ht="12.75" customHeight="1" x14ac:dyDescent="0.25">
      <c r="A38" s="2" t="s">
        <v>525</v>
      </c>
      <c r="B38" s="446" t="s">
        <v>393</v>
      </c>
      <c r="C38" s="446"/>
      <c r="D38" s="263"/>
      <c r="F38" s="26"/>
    </row>
    <row r="39" spans="1:6" x14ac:dyDescent="0.25"/>
    <row r="40" spans="1:6" ht="54.75" customHeight="1" x14ac:dyDescent="0.25">
      <c r="A40" s="2" t="s">
        <v>526</v>
      </c>
      <c r="B40" s="509" t="s">
        <v>503</v>
      </c>
      <c r="C40" s="538"/>
      <c r="D40" s="538"/>
      <c r="E40" s="538"/>
      <c r="F40" s="431"/>
    </row>
    <row r="41" spans="1:6" ht="24" x14ac:dyDescent="0.25">
      <c r="A41" s="2" t="s">
        <v>526</v>
      </c>
      <c r="B41" s="178"/>
      <c r="C41" s="27" t="s">
        <v>725</v>
      </c>
      <c r="D41" s="28" t="s">
        <v>726</v>
      </c>
      <c r="E41" s="45"/>
      <c r="F41" s="29"/>
    </row>
    <row r="42" spans="1:6" x14ac:dyDescent="0.25">
      <c r="A42" s="2" t="s">
        <v>526</v>
      </c>
      <c r="B42" s="43" t="s">
        <v>727</v>
      </c>
      <c r="C42" s="30"/>
      <c r="D42" s="31"/>
      <c r="F42" s="29"/>
    </row>
    <row r="43" spans="1:6" x14ac:dyDescent="0.25">
      <c r="A43" s="2" t="s">
        <v>526</v>
      </c>
      <c r="B43" s="43" t="s">
        <v>728</v>
      </c>
      <c r="C43" s="30">
        <v>4</v>
      </c>
      <c r="D43" s="31"/>
      <c r="F43" s="29"/>
    </row>
    <row r="44" spans="1:6" x14ac:dyDescent="0.25">
      <c r="A44" s="2" t="s">
        <v>526</v>
      </c>
      <c r="B44" s="43" t="s">
        <v>729</v>
      </c>
      <c r="C44" s="30">
        <v>3</v>
      </c>
      <c r="D44" s="31"/>
      <c r="F44" s="29"/>
    </row>
    <row r="45" spans="1:6" x14ac:dyDescent="0.25">
      <c r="A45" s="2" t="s">
        <v>526</v>
      </c>
      <c r="B45" s="43" t="s">
        <v>730</v>
      </c>
      <c r="C45" s="30">
        <v>3</v>
      </c>
      <c r="D45" s="31"/>
      <c r="F45" s="29"/>
    </row>
    <row r="46" spans="1:6" ht="26.4" x14ac:dyDescent="0.25">
      <c r="A46" s="2" t="s">
        <v>526</v>
      </c>
      <c r="B46" s="46" t="s">
        <v>571</v>
      </c>
      <c r="C46" s="30"/>
      <c r="D46" s="31"/>
      <c r="F46" s="29"/>
    </row>
    <row r="47" spans="1:6" x14ac:dyDescent="0.25">
      <c r="A47" s="2" t="s">
        <v>526</v>
      </c>
      <c r="B47" s="43" t="s">
        <v>731</v>
      </c>
      <c r="C47" s="30">
        <v>3</v>
      </c>
      <c r="D47" s="31"/>
      <c r="F47" s="29"/>
    </row>
    <row r="48" spans="1:6" x14ac:dyDescent="0.25">
      <c r="A48" s="2" t="s">
        <v>526</v>
      </c>
      <c r="B48" s="43" t="s">
        <v>732</v>
      </c>
      <c r="C48" s="30">
        <v>3</v>
      </c>
      <c r="D48" s="31"/>
      <c r="F48" s="29"/>
    </row>
    <row r="49" spans="1:6" x14ac:dyDescent="0.25">
      <c r="A49" s="2" t="s">
        <v>526</v>
      </c>
      <c r="B49" s="43" t="s">
        <v>733</v>
      </c>
      <c r="C49" s="263" t="s">
        <v>898</v>
      </c>
      <c r="D49" s="31"/>
      <c r="F49" s="29"/>
    </row>
    <row r="50" spans="1:6" x14ac:dyDescent="0.25">
      <c r="A50" s="2" t="s">
        <v>526</v>
      </c>
      <c r="B50" s="244" t="s">
        <v>734</v>
      </c>
      <c r="C50" s="30"/>
      <c r="D50" s="31"/>
      <c r="F50" s="29"/>
    </row>
    <row r="51" spans="1:6" x14ac:dyDescent="0.25">
      <c r="A51" s="2" t="s">
        <v>526</v>
      </c>
      <c r="B51" s="247" t="s">
        <v>325</v>
      </c>
      <c r="C51" s="31"/>
      <c r="D51" s="31"/>
      <c r="F51" s="29"/>
    </row>
    <row r="52" spans="1:6" x14ac:dyDescent="0.25">
      <c r="A52" s="2" t="s">
        <v>526</v>
      </c>
      <c r="B52" s="247" t="s">
        <v>326</v>
      </c>
      <c r="C52" s="31"/>
      <c r="D52" s="31"/>
      <c r="F52" s="29"/>
    </row>
    <row r="53" spans="1:6" x14ac:dyDescent="0.25">
      <c r="A53" s="2" t="s">
        <v>526</v>
      </c>
      <c r="B53" s="267" t="s">
        <v>504</v>
      </c>
      <c r="C53" s="30"/>
      <c r="D53" s="31"/>
      <c r="F53" s="29"/>
    </row>
    <row r="54" spans="1:6" x14ac:dyDescent="0.25"/>
    <row r="55" spans="1:6" ht="15.6" x14ac:dyDescent="0.25">
      <c r="B55" s="32" t="s">
        <v>735</v>
      </c>
    </row>
    <row r="56" spans="1:6" ht="38.25" customHeight="1" x14ac:dyDescent="0.25">
      <c r="A56" s="2" t="s">
        <v>527</v>
      </c>
      <c r="B56" s="539" t="s">
        <v>520</v>
      </c>
      <c r="C56" s="540"/>
      <c r="D56" s="540"/>
      <c r="E56" s="540"/>
      <c r="F56" s="431"/>
    </row>
    <row r="57" spans="1:6" x14ac:dyDescent="0.25">
      <c r="A57" s="2" t="s">
        <v>527</v>
      </c>
      <c r="B57" s="507" t="s">
        <v>521</v>
      </c>
      <c r="C57" s="458"/>
      <c r="D57" s="458"/>
      <c r="E57" s="33"/>
      <c r="F57" s="26"/>
    </row>
    <row r="58" spans="1:6" x14ac:dyDescent="0.25">
      <c r="A58" s="2" t="s">
        <v>527</v>
      </c>
      <c r="B58" s="445" t="s">
        <v>414</v>
      </c>
      <c r="C58" s="446"/>
      <c r="D58" s="446"/>
      <c r="E58" s="127"/>
      <c r="F58" s="26"/>
    </row>
    <row r="59" spans="1:6" x14ac:dyDescent="0.25">
      <c r="A59" s="2" t="s">
        <v>527</v>
      </c>
      <c r="B59" s="445" t="s">
        <v>416</v>
      </c>
      <c r="C59" s="445"/>
      <c r="D59" s="445"/>
      <c r="E59" s="33"/>
      <c r="F59" s="26"/>
    </row>
    <row r="60" spans="1:6" x14ac:dyDescent="0.25">
      <c r="A60" s="2" t="s">
        <v>527</v>
      </c>
      <c r="B60" s="445" t="s">
        <v>415</v>
      </c>
      <c r="C60" s="445"/>
      <c r="D60" s="445"/>
      <c r="E60" s="33"/>
      <c r="F60" s="26"/>
    </row>
    <row r="61" spans="1:6" x14ac:dyDescent="0.25">
      <c r="A61" s="2" t="s">
        <v>527</v>
      </c>
      <c r="B61" s="489" t="s">
        <v>780</v>
      </c>
      <c r="C61" s="490"/>
      <c r="D61" s="490"/>
      <c r="E61" s="198"/>
      <c r="F61" s="26"/>
    </row>
    <row r="62" spans="1:6" x14ac:dyDescent="0.25">
      <c r="B62" s="491"/>
      <c r="C62" s="492"/>
      <c r="D62" s="492"/>
      <c r="E62" s="42"/>
    </row>
    <row r="63" spans="1:6" x14ac:dyDescent="0.25">
      <c r="B63" s="5"/>
      <c r="C63" s="5"/>
      <c r="D63" s="5"/>
    </row>
    <row r="64" spans="1:6" ht="28.5" customHeight="1" x14ac:dyDescent="0.25">
      <c r="A64" s="2" t="s">
        <v>528</v>
      </c>
      <c r="B64" s="537" t="s">
        <v>736</v>
      </c>
      <c r="C64" s="537"/>
      <c r="D64" s="537"/>
      <c r="E64" s="537"/>
      <c r="F64" s="492"/>
    </row>
    <row r="65" spans="1:6" ht="26.4" x14ac:dyDescent="0.25">
      <c r="A65" s="2" t="s">
        <v>528</v>
      </c>
      <c r="B65" s="87"/>
      <c r="C65" s="33" t="s">
        <v>737</v>
      </c>
      <c r="D65" s="33" t="s">
        <v>738</v>
      </c>
      <c r="E65" s="33" t="s">
        <v>739</v>
      </c>
      <c r="F65" s="33" t="s">
        <v>740</v>
      </c>
    </row>
    <row r="66" spans="1:6" ht="13.8" x14ac:dyDescent="0.25">
      <c r="A66" s="2" t="s">
        <v>528</v>
      </c>
      <c r="B66" s="72" t="s">
        <v>741</v>
      </c>
      <c r="C66" s="73"/>
      <c r="D66" s="73"/>
      <c r="E66" s="73"/>
      <c r="F66" s="74"/>
    </row>
    <row r="67" spans="1:6" ht="26.4" x14ac:dyDescent="0.25">
      <c r="A67" s="2" t="s">
        <v>528</v>
      </c>
      <c r="B67" s="234" t="s">
        <v>550</v>
      </c>
      <c r="C67" s="263" t="s">
        <v>852</v>
      </c>
      <c r="D67" s="263"/>
      <c r="E67" s="263"/>
      <c r="F67" s="30"/>
    </row>
    <row r="68" spans="1:6" x14ac:dyDescent="0.25">
      <c r="A68" s="2" t="s">
        <v>528</v>
      </c>
      <c r="B68" s="34" t="s">
        <v>742</v>
      </c>
      <c r="C68" s="263" t="s">
        <v>852</v>
      </c>
      <c r="D68" s="30"/>
      <c r="E68" s="30"/>
      <c r="F68" s="30"/>
    </row>
    <row r="69" spans="1:6" x14ac:dyDescent="0.25">
      <c r="A69" s="2" t="s">
        <v>528</v>
      </c>
      <c r="B69" s="235" t="s">
        <v>551</v>
      </c>
      <c r="C69" s="263" t="s">
        <v>852</v>
      </c>
      <c r="D69" s="30"/>
      <c r="E69" s="30"/>
      <c r="F69" s="30"/>
    </row>
    <row r="70" spans="1:6" x14ac:dyDescent="0.25">
      <c r="A70" s="2" t="s">
        <v>528</v>
      </c>
      <c r="B70" s="34" t="s">
        <v>744</v>
      </c>
      <c r="C70" s="263" t="s">
        <v>852</v>
      </c>
      <c r="D70" s="30"/>
      <c r="E70" s="30"/>
      <c r="F70" s="30"/>
    </row>
    <row r="71" spans="1:6" x14ac:dyDescent="0.25">
      <c r="A71" s="2" t="s">
        <v>528</v>
      </c>
      <c r="B71" s="236" t="s">
        <v>552</v>
      </c>
      <c r="C71" s="30"/>
      <c r="D71" s="263" t="s">
        <v>852</v>
      </c>
      <c r="E71" s="30"/>
      <c r="F71" s="30"/>
    </row>
    <row r="72" spans="1:6" x14ac:dyDescent="0.25">
      <c r="A72" s="2" t="s">
        <v>528</v>
      </c>
      <c r="B72" s="34" t="s">
        <v>743</v>
      </c>
      <c r="C72" s="30"/>
      <c r="D72" s="263" t="s">
        <v>852</v>
      </c>
      <c r="E72" s="30"/>
      <c r="F72" s="30"/>
    </row>
    <row r="73" spans="1:6" ht="13.8" x14ac:dyDescent="0.25">
      <c r="A73" s="2" t="s">
        <v>528</v>
      </c>
      <c r="B73" s="72" t="s">
        <v>745</v>
      </c>
      <c r="C73" s="73"/>
      <c r="D73" s="73"/>
      <c r="E73" s="73"/>
      <c r="F73" s="74"/>
    </row>
    <row r="74" spans="1:6" x14ac:dyDescent="0.25">
      <c r="A74" s="2" t="s">
        <v>528</v>
      </c>
      <c r="B74" s="34" t="s">
        <v>746</v>
      </c>
      <c r="C74" s="30"/>
      <c r="D74" s="30"/>
      <c r="E74" s="263" t="s">
        <v>852</v>
      </c>
      <c r="F74" s="30"/>
    </row>
    <row r="75" spans="1:6" x14ac:dyDescent="0.25">
      <c r="A75" s="2" t="s">
        <v>528</v>
      </c>
      <c r="B75" s="34" t="s">
        <v>747</v>
      </c>
      <c r="C75" s="30"/>
      <c r="D75" s="30"/>
      <c r="E75" s="263" t="s">
        <v>852</v>
      </c>
      <c r="F75" s="30"/>
    </row>
    <row r="76" spans="1:6" x14ac:dyDescent="0.25">
      <c r="A76" s="2" t="s">
        <v>528</v>
      </c>
      <c r="B76" s="34" t="s">
        <v>748</v>
      </c>
      <c r="C76" s="30"/>
      <c r="D76" s="263" t="s">
        <v>852</v>
      </c>
      <c r="E76" s="30"/>
      <c r="F76" s="30"/>
    </row>
    <row r="77" spans="1:6" x14ac:dyDescent="0.25">
      <c r="A77" s="2" t="s">
        <v>528</v>
      </c>
      <c r="B77" s="34" t="s">
        <v>749</v>
      </c>
      <c r="C77" s="30"/>
      <c r="D77" s="263" t="s">
        <v>852</v>
      </c>
      <c r="E77" s="30"/>
      <c r="F77" s="30"/>
    </row>
    <row r="78" spans="1:6" x14ac:dyDescent="0.25">
      <c r="A78" s="2" t="s">
        <v>528</v>
      </c>
      <c r="B78" s="236" t="s">
        <v>553</v>
      </c>
      <c r="C78" s="30"/>
      <c r="D78" s="263" t="s">
        <v>852</v>
      </c>
      <c r="E78" s="30"/>
      <c r="F78" s="30"/>
    </row>
    <row r="79" spans="1:6" x14ac:dyDescent="0.25">
      <c r="A79" s="2" t="s">
        <v>528</v>
      </c>
      <c r="B79" s="34" t="s">
        <v>750</v>
      </c>
      <c r="C79" s="30"/>
      <c r="D79" s="263" t="s">
        <v>852</v>
      </c>
      <c r="E79" s="30"/>
      <c r="F79" s="30"/>
    </row>
    <row r="80" spans="1:6" x14ac:dyDescent="0.25">
      <c r="A80" s="2" t="s">
        <v>528</v>
      </c>
      <c r="B80" s="34" t="s">
        <v>751</v>
      </c>
      <c r="C80" s="30"/>
      <c r="D80" s="30"/>
      <c r="E80" s="30"/>
      <c r="F80" s="263" t="s">
        <v>852</v>
      </c>
    </row>
    <row r="81" spans="1:8" x14ac:dyDescent="0.25">
      <c r="A81" s="2" t="s">
        <v>528</v>
      </c>
      <c r="B81" s="34" t="s">
        <v>752</v>
      </c>
      <c r="C81" s="30"/>
      <c r="D81" s="30"/>
      <c r="E81" s="30"/>
      <c r="F81" s="263" t="s">
        <v>852</v>
      </c>
    </row>
    <row r="82" spans="1:8" ht="26.4" x14ac:dyDescent="0.25">
      <c r="A82" s="2" t="s">
        <v>528</v>
      </c>
      <c r="B82" s="47" t="s">
        <v>753</v>
      </c>
      <c r="C82" s="30"/>
      <c r="D82" s="30"/>
      <c r="E82" s="30"/>
      <c r="F82" s="263" t="s">
        <v>852</v>
      </c>
    </row>
    <row r="83" spans="1:8" x14ac:dyDescent="0.25">
      <c r="A83" s="2" t="s">
        <v>528</v>
      </c>
      <c r="B83" s="236" t="s">
        <v>554</v>
      </c>
      <c r="C83" s="30"/>
      <c r="D83" s="30"/>
      <c r="E83" s="263" t="s">
        <v>852</v>
      </c>
      <c r="F83" s="30"/>
    </row>
    <row r="84" spans="1:8" x14ac:dyDescent="0.25">
      <c r="A84" s="2" t="s">
        <v>528</v>
      </c>
      <c r="B84" s="34" t="s">
        <v>755</v>
      </c>
      <c r="C84" s="30"/>
      <c r="D84" s="30"/>
      <c r="E84" s="263" t="s">
        <v>852</v>
      </c>
      <c r="F84" s="30"/>
    </row>
    <row r="85" spans="1:8" x14ac:dyDescent="0.25">
      <c r="A85" s="2" t="s">
        <v>528</v>
      </c>
      <c r="B85" s="34" t="s">
        <v>756</v>
      </c>
      <c r="C85" s="30"/>
      <c r="D85" s="30"/>
      <c r="E85" s="263" t="s">
        <v>852</v>
      </c>
      <c r="F85" s="30"/>
    </row>
    <row r="86" spans="1:8" x14ac:dyDescent="0.25">
      <c r="A86" s="2" t="s">
        <v>528</v>
      </c>
      <c r="B86" s="236" t="s">
        <v>555</v>
      </c>
      <c r="C86" s="30"/>
      <c r="D86" s="30"/>
      <c r="E86" s="263" t="s">
        <v>852</v>
      </c>
      <c r="F86" s="30"/>
    </row>
    <row r="87" spans="1:8" x14ac:dyDescent="0.25"/>
    <row r="88" spans="1:8" ht="15.6" x14ac:dyDescent="0.3">
      <c r="B88" s="19" t="s">
        <v>757</v>
      </c>
    </row>
    <row r="89" spans="1:8" x14ac:dyDescent="0.25">
      <c r="A89" s="2" t="s">
        <v>529</v>
      </c>
      <c r="B89" s="53" t="s">
        <v>545</v>
      </c>
      <c r="C89" s="49"/>
      <c r="D89" s="49"/>
      <c r="E89" s="49"/>
      <c r="F89" s="49"/>
      <c r="G89" s="49"/>
      <c r="H89" s="50"/>
    </row>
    <row r="90" spans="1:8" x14ac:dyDescent="0.25">
      <c r="A90" s="2"/>
      <c r="B90" s="496"/>
      <c r="C90" s="497"/>
      <c r="D90" s="497"/>
      <c r="E90" s="30" t="s">
        <v>434</v>
      </c>
      <c r="F90" s="30" t="s">
        <v>435</v>
      </c>
      <c r="G90" s="49"/>
      <c r="H90" s="50"/>
    </row>
    <row r="91" spans="1:8" ht="39.75" customHeight="1" x14ac:dyDescent="0.25">
      <c r="A91" s="2" t="s">
        <v>546</v>
      </c>
      <c r="B91" s="495" t="s">
        <v>361</v>
      </c>
      <c r="C91" s="414"/>
      <c r="D91" s="415"/>
      <c r="E91" s="121" t="s">
        <v>852</v>
      </c>
      <c r="F91" s="63"/>
      <c r="G91" s="49"/>
      <c r="H91" s="49"/>
    </row>
    <row r="92" spans="1:8" ht="26.25" customHeight="1" x14ac:dyDescent="0.25">
      <c r="A92" s="2" t="s">
        <v>546</v>
      </c>
      <c r="B92" s="500" t="s">
        <v>809</v>
      </c>
      <c r="C92" s="501"/>
      <c r="D92" s="501"/>
      <c r="E92" s="501"/>
      <c r="F92" s="502"/>
      <c r="G92" s="51"/>
      <c r="H92" s="51"/>
    </row>
    <row r="93" spans="1:8" ht="12.75" customHeight="1" x14ac:dyDescent="0.25">
      <c r="A93" s="2" t="s">
        <v>546</v>
      </c>
      <c r="B93" s="179"/>
      <c r="C93" s="498" t="s">
        <v>708</v>
      </c>
      <c r="D93" s="499"/>
      <c r="E93" s="499"/>
      <c r="F93" s="454"/>
      <c r="G93" s="455"/>
      <c r="H93" s="51"/>
    </row>
    <row r="94" spans="1:8" ht="24" customHeight="1" x14ac:dyDescent="0.25">
      <c r="A94" s="2" t="s">
        <v>546</v>
      </c>
      <c r="B94" s="180"/>
      <c r="C94" s="56" t="s">
        <v>391</v>
      </c>
      <c r="D94" s="56" t="s">
        <v>392</v>
      </c>
      <c r="E94" s="56" t="s">
        <v>720</v>
      </c>
      <c r="F94" s="85" t="s">
        <v>721</v>
      </c>
      <c r="G94" s="181" t="s">
        <v>709</v>
      </c>
      <c r="H94" s="51"/>
    </row>
    <row r="95" spans="1:8" ht="12.75" customHeight="1" x14ac:dyDescent="0.25">
      <c r="A95" s="2" t="s">
        <v>546</v>
      </c>
      <c r="B95" s="237" t="s">
        <v>587</v>
      </c>
      <c r="C95" s="264" t="s">
        <v>852</v>
      </c>
      <c r="D95" s="264"/>
      <c r="E95" s="265"/>
      <c r="F95" s="265"/>
      <c r="G95" s="262"/>
      <c r="H95" s="51"/>
    </row>
    <row r="96" spans="1:8" ht="12.75" customHeight="1" x14ac:dyDescent="0.25">
      <c r="A96" s="2" t="s">
        <v>546</v>
      </c>
      <c r="B96" s="237" t="s">
        <v>580</v>
      </c>
      <c r="C96" s="265"/>
      <c r="D96" s="265"/>
      <c r="E96" s="265"/>
      <c r="F96" s="265"/>
      <c r="G96" s="262"/>
      <c r="H96" s="51"/>
    </row>
    <row r="97" spans="1:8" ht="12.75" customHeight="1" x14ac:dyDescent="0.25">
      <c r="A97" s="2" t="s">
        <v>546</v>
      </c>
      <c r="B97" s="237" t="s">
        <v>588</v>
      </c>
      <c r="C97" s="265"/>
      <c r="D97" s="265"/>
      <c r="E97" s="265"/>
      <c r="F97" s="265"/>
      <c r="G97" s="262"/>
      <c r="H97" s="51"/>
    </row>
    <row r="98" spans="1:8" ht="26.4" x14ac:dyDescent="0.25">
      <c r="A98" s="2" t="s">
        <v>546</v>
      </c>
      <c r="B98" s="57" t="s">
        <v>589</v>
      </c>
      <c r="C98" s="264"/>
      <c r="D98" s="265"/>
      <c r="E98" s="265"/>
      <c r="F98" s="265"/>
      <c r="G98" s="262"/>
      <c r="H98" s="51"/>
    </row>
    <row r="99" spans="1:8" x14ac:dyDescent="0.25">
      <c r="A99" s="2" t="s">
        <v>546</v>
      </c>
      <c r="B99" s="182" t="s">
        <v>581</v>
      </c>
      <c r="C99" s="265"/>
      <c r="D99" s="265"/>
      <c r="E99" s="265"/>
      <c r="F99" s="265"/>
      <c r="G99" s="262"/>
      <c r="H99" s="51"/>
    </row>
    <row r="100" spans="1:8" ht="12.75" customHeight="1" x14ac:dyDescent="0.25">
      <c r="A100" s="2"/>
      <c r="B100" s="60"/>
      <c r="C100" s="61"/>
      <c r="D100" s="61"/>
      <c r="E100" s="61"/>
      <c r="F100" s="61"/>
      <c r="G100" s="59"/>
      <c r="H100" s="51"/>
    </row>
    <row r="101" spans="1:8" ht="39" customHeight="1" x14ac:dyDescent="0.25">
      <c r="A101" s="212" t="s">
        <v>433</v>
      </c>
      <c r="B101" s="488" t="s">
        <v>810</v>
      </c>
      <c r="C101" s="488"/>
      <c r="D101" s="488"/>
      <c r="E101" s="488"/>
      <c r="F101" s="488"/>
      <c r="G101" s="488"/>
      <c r="H101" s="51"/>
    </row>
    <row r="102" spans="1:8" s="205" customFormat="1" ht="18.75" customHeight="1" x14ac:dyDescent="0.25">
      <c r="A102" s="212" t="s">
        <v>433</v>
      </c>
      <c r="B102" s="494" t="s">
        <v>764</v>
      </c>
      <c r="C102" s="494"/>
      <c r="D102" s="494"/>
      <c r="E102" s="283"/>
      <c r="F102" s="282"/>
      <c r="G102" s="284"/>
      <c r="H102" s="51"/>
    </row>
    <row r="103" spans="1:8" s="205" customFormat="1" ht="12.75" customHeight="1" x14ac:dyDescent="0.25">
      <c r="A103" s="212" t="s">
        <v>433</v>
      </c>
      <c r="B103" s="494" t="s">
        <v>765</v>
      </c>
      <c r="C103" s="494"/>
      <c r="D103" s="494"/>
      <c r="E103" s="283"/>
      <c r="F103" s="282"/>
      <c r="G103" s="284"/>
      <c r="H103" s="51"/>
    </row>
    <row r="104" spans="1:8" s="205" customFormat="1" ht="12.75" customHeight="1" x14ac:dyDescent="0.25">
      <c r="A104" s="212" t="s">
        <v>433</v>
      </c>
      <c r="B104" s="494" t="s">
        <v>766</v>
      </c>
      <c r="C104" s="494"/>
      <c r="D104" s="494"/>
      <c r="E104" s="283"/>
      <c r="F104" s="282"/>
      <c r="G104" s="284"/>
      <c r="H104" s="51"/>
    </row>
    <row r="105" spans="1:8" s="205" customFormat="1" ht="12.75" customHeight="1" x14ac:dyDescent="0.25">
      <c r="A105" s="212"/>
      <c r="B105" s="229"/>
      <c r="C105" s="229"/>
      <c r="D105" s="229"/>
      <c r="E105" s="238"/>
      <c r="F105" s="238"/>
      <c r="G105" s="285"/>
      <c r="H105" s="51"/>
    </row>
    <row r="106" spans="1:8" s="205" customFormat="1" ht="12.75" customHeight="1" x14ac:dyDescent="0.25">
      <c r="A106" s="212"/>
      <c r="B106" s="229"/>
      <c r="C106" s="229"/>
      <c r="D106" s="229"/>
      <c r="E106" s="238"/>
      <c r="F106" s="238"/>
      <c r="G106" s="285"/>
      <c r="H106" s="51"/>
    </row>
    <row r="107" spans="1:8" s="205" customFormat="1" ht="12.75" customHeight="1" x14ac:dyDescent="0.25">
      <c r="A107" s="212"/>
      <c r="B107" s="229"/>
      <c r="C107" s="229"/>
      <c r="D107" s="229"/>
      <c r="E107" s="238"/>
      <c r="F107" s="238"/>
      <c r="G107" s="285"/>
      <c r="H107" s="51"/>
    </row>
    <row r="108" spans="1:8" s="205" customFormat="1" ht="12.75" customHeight="1" x14ac:dyDescent="0.25">
      <c r="A108" s="212"/>
      <c r="B108" s="229"/>
      <c r="C108" s="229"/>
      <c r="D108" s="229"/>
      <c r="E108" s="238"/>
      <c r="F108" s="238"/>
      <c r="G108" s="285"/>
      <c r="H108" s="51"/>
    </row>
    <row r="109" spans="1:8" s="205" customFormat="1" ht="12.75" customHeight="1" x14ac:dyDescent="0.25">
      <c r="A109" s="212" t="s">
        <v>433</v>
      </c>
      <c r="B109" s="493" t="s">
        <v>770</v>
      </c>
      <c r="C109" s="493"/>
      <c r="D109" s="493"/>
      <c r="E109" s="493"/>
      <c r="F109" s="493"/>
      <c r="G109" s="493"/>
      <c r="H109" s="51"/>
    </row>
    <row r="110" spans="1:8" s="205" customFormat="1" ht="12.75" customHeight="1" x14ac:dyDescent="0.25">
      <c r="A110" s="212"/>
      <c r="B110" s="534" t="s">
        <v>811</v>
      </c>
      <c r="C110" s="535"/>
      <c r="D110" s="535"/>
      <c r="E110" s="535"/>
      <c r="F110" s="535"/>
      <c r="G110" s="535"/>
      <c r="H110" s="51"/>
    </row>
    <row r="111" spans="1:8" s="205" customFormat="1" ht="12.75" customHeight="1" x14ac:dyDescent="0.25">
      <c r="A111" s="212"/>
      <c r="B111" s="536" t="s">
        <v>771</v>
      </c>
      <c r="C111" s="535"/>
      <c r="D111" s="535"/>
      <c r="E111" s="535"/>
      <c r="F111" s="535"/>
      <c r="G111" s="535"/>
      <c r="H111" s="51"/>
    </row>
    <row r="112" spans="1:8" s="205" customFormat="1" ht="12.75" customHeight="1" x14ac:dyDescent="0.25">
      <c r="A112" s="212" t="s">
        <v>433</v>
      </c>
      <c r="B112" s="493" t="s">
        <v>767</v>
      </c>
      <c r="C112" s="493"/>
      <c r="D112" s="493"/>
      <c r="E112" s="283"/>
      <c r="F112" s="238"/>
      <c r="G112" s="285"/>
      <c r="H112" s="51"/>
    </row>
    <row r="113" spans="1:8" s="205" customFormat="1" ht="12.75" customHeight="1" x14ac:dyDescent="0.25">
      <c r="A113" s="212" t="s">
        <v>433</v>
      </c>
      <c r="B113" s="493" t="s">
        <v>768</v>
      </c>
      <c r="C113" s="493"/>
      <c r="D113" s="493"/>
      <c r="E113" s="287"/>
      <c r="F113" s="238"/>
      <c r="G113" s="285"/>
      <c r="H113" s="51"/>
    </row>
    <row r="114" spans="1:8" s="205" customFormat="1" ht="12.75" customHeight="1" x14ac:dyDescent="0.25">
      <c r="A114" s="212" t="s">
        <v>433</v>
      </c>
      <c r="B114" s="493" t="s">
        <v>769</v>
      </c>
      <c r="C114" s="493"/>
      <c r="D114" s="493"/>
      <c r="E114" s="287"/>
      <c r="F114" s="238"/>
      <c r="G114" s="285"/>
      <c r="H114" s="51"/>
    </row>
    <row r="115" spans="1:8" s="205" customFormat="1" ht="12.75" customHeight="1" x14ac:dyDescent="0.25">
      <c r="A115" s="212"/>
      <c r="B115" s="229"/>
      <c r="C115" s="229"/>
      <c r="D115" s="229"/>
      <c r="E115" s="238"/>
      <c r="F115" s="207"/>
      <c r="G115" s="59"/>
      <c r="H115" s="51"/>
    </row>
    <row r="116" spans="1:8" s="205" customFormat="1" ht="12.75" customHeight="1" x14ac:dyDescent="0.25">
      <c r="A116" s="212"/>
      <c r="B116" s="229"/>
      <c r="C116" s="229"/>
      <c r="D116" s="229"/>
      <c r="E116" s="238"/>
      <c r="F116" s="207"/>
      <c r="G116" s="59"/>
      <c r="H116" s="51"/>
    </row>
    <row r="117" spans="1:8" s="205" customFormat="1" ht="12.75" customHeight="1" x14ac:dyDescent="0.25">
      <c r="A117" s="25"/>
      <c r="B117" s="206"/>
      <c r="C117" s="207"/>
      <c r="D117" s="207"/>
      <c r="E117" s="207"/>
      <c r="F117" s="207"/>
      <c r="G117" s="59"/>
      <c r="H117" s="51"/>
    </row>
    <row r="118" spans="1:8" s="205" customFormat="1" ht="12.75" customHeight="1" thickBot="1" x14ac:dyDescent="0.3">
      <c r="A118" s="212" t="s">
        <v>401</v>
      </c>
      <c r="B118" s="493" t="s">
        <v>590</v>
      </c>
      <c r="C118" s="493"/>
      <c r="D118" s="493"/>
      <c r="E118" s="493"/>
      <c r="F118" s="493"/>
      <c r="G118" s="493"/>
      <c r="H118" s="51"/>
    </row>
    <row r="119" spans="1:8" s="205" customFormat="1" ht="12.75" customHeight="1" x14ac:dyDescent="0.25">
      <c r="A119" s="212" t="s">
        <v>401</v>
      </c>
      <c r="B119" s="229"/>
      <c r="C119" s="229"/>
      <c r="D119" s="229"/>
      <c r="E119" s="249" t="s">
        <v>85</v>
      </c>
      <c r="F119" s="250" t="s">
        <v>86</v>
      </c>
      <c r="G119" s="229"/>
      <c r="H119" s="51"/>
    </row>
    <row r="120" spans="1:8" s="205" customFormat="1" ht="13.5" customHeight="1" x14ac:dyDescent="0.25">
      <c r="A120" s="212" t="s">
        <v>401</v>
      </c>
      <c r="B120" s="487" t="s">
        <v>591</v>
      </c>
      <c r="C120" s="414"/>
      <c r="D120" s="415"/>
      <c r="E120" s="268"/>
      <c r="F120" s="269"/>
      <c r="G120" s="59"/>
      <c r="H120" s="51"/>
    </row>
    <row r="121" spans="1:8" s="205" customFormat="1" ht="12.75" customHeight="1" x14ac:dyDescent="0.25">
      <c r="A121" s="212" t="s">
        <v>401</v>
      </c>
      <c r="B121" s="487" t="s">
        <v>592</v>
      </c>
      <c r="C121" s="414"/>
      <c r="D121" s="415"/>
      <c r="E121" s="271"/>
      <c r="F121" s="270"/>
      <c r="G121" s="59"/>
      <c r="H121" s="51"/>
    </row>
    <row r="122" spans="1:8" s="205" customFormat="1" ht="15.75" customHeight="1" x14ac:dyDescent="0.25">
      <c r="A122" s="212" t="s">
        <v>401</v>
      </c>
      <c r="B122" s="453" t="s">
        <v>593</v>
      </c>
      <c r="C122" s="503"/>
      <c r="D122" s="504"/>
      <c r="E122" s="268"/>
      <c r="F122" s="270"/>
      <c r="G122" s="59"/>
      <c r="H122" s="51"/>
    </row>
    <row r="123" spans="1:8" s="205" customFormat="1" ht="12.75" customHeight="1" x14ac:dyDescent="0.25">
      <c r="A123" s="212" t="s">
        <v>401</v>
      </c>
      <c r="B123" s="440" t="s">
        <v>594</v>
      </c>
      <c r="C123" s="464"/>
      <c r="D123" s="465"/>
      <c r="E123" s="268"/>
      <c r="F123" s="270"/>
      <c r="G123" s="59"/>
      <c r="H123" s="51"/>
    </row>
    <row r="124" spans="1:8" s="205" customFormat="1" ht="28.5" customHeight="1" x14ac:dyDescent="0.25">
      <c r="A124" s="212" t="s">
        <v>401</v>
      </c>
      <c r="B124" s="466" t="s">
        <v>595</v>
      </c>
      <c r="C124" s="454"/>
      <c r="D124" s="455"/>
      <c r="E124" s="271"/>
      <c r="F124" s="270"/>
      <c r="G124" s="59"/>
      <c r="H124" s="51"/>
    </row>
    <row r="125" spans="1:8" s="205" customFormat="1" ht="15" customHeight="1" x14ac:dyDescent="0.25">
      <c r="A125" s="212" t="s">
        <v>401</v>
      </c>
      <c r="B125" s="440" t="s">
        <v>596</v>
      </c>
      <c r="C125" s="464"/>
      <c r="D125" s="465"/>
      <c r="E125" s="268"/>
      <c r="F125" s="269"/>
      <c r="G125" s="59"/>
      <c r="H125" s="51"/>
    </row>
    <row r="126" spans="1:8" s="205" customFormat="1" ht="12.75" customHeight="1" thickBot="1" x14ac:dyDescent="0.3">
      <c r="A126" s="212" t="s">
        <v>401</v>
      </c>
      <c r="B126" s="440" t="s">
        <v>394</v>
      </c>
      <c r="C126" s="464"/>
      <c r="D126" s="465"/>
      <c r="E126" s="272"/>
      <c r="F126" s="273"/>
      <c r="G126" s="59"/>
      <c r="H126" s="51"/>
    </row>
    <row r="127" spans="1:8" s="205" customFormat="1" ht="12.75" customHeight="1" x14ac:dyDescent="0.25">
      <c r="A127" s="2"/>
      <c r="B127" s="60"/>
      <c r="C127" s="61"/>
      <c r="D127" s="61"/>
      <c r="E127" s="61"/>
      <c r="F127" s="61"/>
      <c r="G127" s="51"/>
      <c r="H127" s="51"/>
    </row>
    <row r="128" spans="1:8" x14ac:dyDescent="0.25">
      <c r="A128" s="2" t="s">
        <v>402</v>
      </c>
      <c r="B128" s="476" t="s">
        <v>597</v>
      </c>
      <c r="C128" s="477"/>
      <c r="D128" s="477"/>
      <c r="E128" s="477"/>
      <c r="F128" s="477"/>
      <c r="G128" s="51"/>
      <c r="H128" s="51"/>
    </row>
    <row r="129" spans="1:8" x14ac:dyDescent="0.25">
      <c r="A129" s="2" t="s">
        <v>402</v>
      </c>
      <c r="B129" s="62"/>
      <c r="C129" s="30" t="s">
        <v>434</v>
      </c>
      <c r="D129" s="30" t="s">
        <v>435</v>
      </c>
      <c r="E129" s="10"/>
      <c r="F129" s="10"/>
      <c r="G129" s="51"/>
      <c r="H129" s="51"/>
    </row>
    <row r="130" spans="1:8" x14ac:dyDescent="0.25">
      <c r="A130" s="2"/>
      <c r="B130" s="58"/>
      <c r="C130" s="262" t="s">
        <v>852</v>
      </c>
      <c r="D130" s="262"/>
      <c r="E130" s="51"/>
      <c r="F130" s="51"/>
      <c r="G130" s="51"/>
      <c r="H130" s="51"/>
    </row>
    <row r="131" spans="1:8" x14ac:dyDescent="0.25">
      <c r="C131" s="54"/>
      <c r="D131" s="55"/>
      <c r="E131" s="29"/>
      <c r="F131" s="26"/>
      <c r="H131" s="51"/>
    </row>
    <row r="132" spans="1:8" x14ac:dyDescent="0.25">
      <c r="A132" s="2" t="s">
        <v>582</v>
      </c>
      <c r="B132" s="456" t="s">
        <v>586</v>
      </c>
      <c r="C132" s="446"/>
      <c r="D132" s="446"/>
      <c r="E132" s="397">
        <v>43497</v>
      </c>
      <c r="F132" s="26"/>
    </row>
    <row r="133" spans="1:8" ht="27" customHeight="1" x14ac:dyDescent="0.25">
      <c r="A133" s="2" t="s">
        <v>582</v>
      </c>
      <c r="B133" s="446" t="s">
        <v>585</v>
      </c>
      <c r="C133" s="446"/>
      <c r="D133" s="446"/>
      <c r="E133" s="397">
        <v>43497</v>
      </c>
      <c r="F133" s="26"/>
    </row>
    <row r="134" spans="1:8" ht="27" customHeight="1" x14ac:dyDescent="0.25">
      <c r="A134" s="2"/>
      <c r="B134" s="48"/>
      <c r="C134" s="48"/>
      <c r="D134" s="48"/>
      <c r="E134" s="66"/>
      <c r="F134" s="26"/>
    </row>
    <row r="135" spans="1:8" ht="13.5" customHeight="1" x14ac:dyDescent="0.25">
      <c r="A135" s="2" t="s">
        <v>584</v>
      </c>
      <c r="B135" s="473" t="s">
        <v>403</v>
      </c>
      <c r="C135" s="474"/>
      <c r="D135" s="474"/>
      <c r="E135" s="474"/>
      <c r="F135" s="475"/>
    </row>
    <row r="136" spans="1:8" ht="27" customHeight="1" x14ac:dyDescent="0.25">
      <c r="A136" s="2" t="s">
        <v>584</v>
      </c>
      <c r="B136" s="470"/>
      <c r="C136" s="471"/>
      <c r="D136" s="471"/>
      <c r="E136" s="471"/>
      <c r="F136" s="472"/>
    </row>
    <row r="137" spans="1:8" x14ac:dyDescent="0.25">
      <c r="A137" s="2"/>
      <c r="B137" s="171"/>
      <c r="C137" s="171"/>
      <c r="D137" s="171"/>
      <c r="E137" s="66"/>
      <c r="F137" s="26"/>
    </row>
    <row r="138" spans="1:8" ht="15.75" customHeight="1" x14ac:dyDescent="0.25">
      <c r="A138" s="211" t="s">
        <v>598</v>
      </c>
      <c r="B138" s="468" t="s">
        <v>6</v>
      </c>
      <c r="C138" s="469"/>
      <c r="D138" s="469"/>
      <c r="E138" s="469"/>
      <c r="F138" s="469"/>
      <c r="G138" s="51"/>
    </row>
    <row r="139" spans="1:8" ht="17.25" customHeight="1" x14ac:dyDescent="0.25">
      <c r="A139" s="211" t="s">
        <v>598</v>
      </c>
      <c r="B139" s="457" t="s">
        <v>7</v>
      </c>
      <c r="C139" s="467"/>
      <c r="D139" s="467"/>
      <c r="E139" s="274"/>
      <c r="F139" s="51"/>
    </row>
    <row r="140" spans="1:8" x14ac:dyDescent="0.25">
      <c r="A140" s="211" t="s">
        <v>598</v>
      </c>
      <c r="B140" s="453" t="s">
        <v>544</v>
      </c>
      <c r="C140" s="454"/>
      <c r="D140" s="455"/>
      <c r="E140" s="30"/>
      <c r="F140" s="51"/>
    </row>
    <row r="141" spans="1:8" x14ac:dyDescent="0.25">
      <c r="A141" s="211" t="s">
        <v>598</v>
      </c>
      <c r="B141" s="453" t="s">
        <v>583</v>
      </c>
      <c r="C141" s="454"/>
      <c r="D141" s="455"/>
      <c r="E141" s="30"/>
    </row>
    <row r="142" spans="1:8" x14ac:dyDescent="0.25">
      <c r="A142" s="211" t="s">
        <v>598</v>
      </c>
      <c r="B142" s="453" t="s">
        <v>8</v>
      </c>
      <c r="C142" s="454"/>
      <c r="D142" s="455"/>
      <c r="E142" s="30"/>
    </row>
    <row r="143" spans="1:8" x14ac:dyDescent="0.25">
      <c r="A143" s="211" t="s">
        <v>598</v>
      </c>
      <c r="B143" s="463" t="s">
        <v>9</v>
      </c>
      <c r="C143" s="454"/>
      <c r="D143" s="455"/>
      <c r="E143" s="65"/>
      <c r="F143" s="26"/>
    </row>
    <row r="144" spans="1:8" x14ac:dyDescent="0.25">
      <c r="A144" s="211" t="s">
        <v>598</v>
      </c>
      <c r="B144" s="453" t="s">
        <v>10</v>
      </c>
      <c r="C144" s="464"/>
      <c r="D144" s="465"/>
      <c r="E144" s="30"/>
    </row>
    <row r="145" spans="1:11" x14ac:dyDescent="0.25">
      <c r="A145" s="211" t="s">
        <v>598</v>
      </c>
      <c r="B145" s="457" t="s">
        <v>11</v>
      </c>
      <c r="C145" s="458"/>
      <c r="D145" s="458"/>
      <c r="E145" s="275"/>
    </row>
    <row r="146" spans="1:11" x14ac:dyDescent="0.25">
      <c r="A146" s="2"/>
      <c r="B146" s="48"/>
      <c r="C146" s="48"/>
      <c r="D146" s="48"/>
      <c r="E146" s="66"/>
      <c r="F146" s="26"/>
    </row>
    <row r="147" spans="1:11" ht="15.6" x14ac:dyDescent="0.3">
      <c r="B147" s="19" t="s">
        <v>758</v>
      </c>
      <c r="C147" s="54"/>
      <c r="D147" s="35"/>
      <c r="F147" s="26"/>
    </row>
    <row r="148" spans="1:11" ht="39" customHeight="1" x14ac:dyDescent="0.25">
      <c r="B148" s="462" t="s">
        <v>880</v>
      </c>
      <c r="C148" s="448"/>
      <c r="D148" s="448"/>
      <c r="E148" s="448"/>
      <c r="F148" s="448"/>
    </row>
    <row r="149" spans="1:11" ht="41.25" customHeight="1" x14ac:dyDescent="0.3">
      <c r="B149" s="19"/>
      <c r="C149" s="54"/>
      <c r="D149" s="35"/>
      <c r="F149" s="26"/>
    </row>
    <row r="150" spans="1:11" ht="98.25" customHeight="1" x14ac:dyDescent="0.25">
      <c r="A150" s="2" t="s">
        <v>530</v>
      </c>
      <c r="B150" s="459" t="s">
        <v>881</v>
      </c>
      <c r="C150" s="460"/>
      <c r="D150" s="460"/>
      <c r="E150" s="460"/>
      <c r="F150" s="460"/>
      <c r="H150" s="233"/>
      <c r="I150" s="5"/>
      <c r="J150" s="5"/>
      <c r="K150" s="5"/>
    </row>
    <row r="151" spans="1:11" ht="13.5" customHeight="1" x14ac:dyDescent="0.25">
      <c r="A151" s="2"/>
      <c r="B151" s="68"/>
      <c r="C151" s="67"/>
      <c r="D151" s="67"/>
      <c r="E151" s="67"/>
      <c r="F151" s="67"/>
      <c r="H151" s="242"/>
    </row>
    <row r="152" spans="1:11" x14ac:dyDescent="0.25">
      <c r="A152" s="2" t="s">
        <v>530</v>
      </c>
      <c r="B152" s="133" t="s">
        <v>759</v>
      </c>
      <c r="C152" s="70">
        <f>F152/798</f>
        <v>0.67543859649122806</v>
      </c>
      <c r="D152" s="456" t="s">
        <v>760</v>
      </c>
      <c r="E152" s="445"/>
      <c r="F152" s="69">
        <v>539</v>
      </c>
    </row>
    <row r="153" spans="1:11" x14ac:dyDescent="0.25">
      <c r="A153" s="2" t="s">
        <v>530</v>
      </c>
      <c r="B153" s="133" t="s">
        <v>761</v>
      </c>
      <c r="C153" s="70">
        <f>F153/798</f>
        <v>0.40852130325814534</v>
      </c>
      <c r="D153" s="456" t="s">
        <v>227</v>
      </c>
      <c r="E153" s="445"/>
      <c r="F153" s="69">
        <v>326</v>
      </c>
    </row>
    <row r="154" spans="1:11" x14ac:dyDescent="0.25">
      <c r="A154" s="2"/>
      <c r="B154" s="68"/>
      <c r="C154" s="67"/>
      <c r="D154" s="67"/>
      <c r="E154" s="67"/>
      <c r="F154" s="67"/>
    </row>
    <row r="155" spans="1:11" x14ac:dyDescent="0.25">
      <c r="A155" s="2" t="s">
        <v>530</v>
      </c>
      <c r="B155" s="36"/>
      <c r="C155" s="132" t="s">
        <v>228</v>
      </c>
      <c r="D155" s="132" t="s">
        <v>229</v>
      </c>
    </row>
    <row r="156" spans="1:11" ht="26.4" x14ac:dyDescent="0.25">
      <c r="A156" s="2" t="s">
        <v>530</v>
      </c>
      <c r="B156" s="305" t="s">
        <v>789</v>
      </c>
      <c r="C156" s="23">
        <v>650</v>
      </c>
      <c r="D156" s="23">
        <v>730</v>
      </c>
    </row>
    <row r="157" spans="1:11" x14ac:dyDescent="0.25">
      <c r="A157" s="2" t="s">
        <v>530</v>
      </c>
      <c r="B157" s="8" t="s">
        <v>362</v>
      </c>
      <c r="C157" s="23">
        <v>630</v>
      </c>
      <c r="D157" s="23">
        <v>750</v>
      </c>
    </row>
    <row r="158" spans="1:11" x14ac:dyDescent="0.25">
      <c r="A158" s="2" t="s">
        <v>530</v>
      </c>
      <c r="B158" s="8" t="s">
        <v>230</v>
      </c>
      <c r="C158" s="23">
        <v>29</v>
      </c>
      <c r="D158" s="23">
        <v>33</v>
      </c>
    </row>
    <row r="159" spans="1:11" x14ac:dyDescent="0.25">
      <c r="A159" s="2" t="s">
        <v>530</v>
      </c>
      <c r="B159" s="8" t="s">
        <v>232</v>
      </c>
      <c r="C159" s="23"/>
      <c r="D159" s="23"/>
    </row>
    <row r="160" spans="1:11" x14ac:dyDescent="0.25">
      <c r="A160" s="2" t="s">
        <v>530</v>
      </c>
      <c r="B160" s="8" t="s">
        <v>231</v>
      </c>
      <c r="C160" s="23"/>
      <c r="D160" s="23"/>
    </row>
    <row r="161" spans="1:6" x14ac:dyDescent="0.25">
      <c r="A161" s="2" t="s">
        <v>530</v>
      </c>
      <c r="B161" s="197" t="s">
        <v>395</v>
      </c>
      <c r="C161" s="23"/>
      <c r="D161" s="23"/>
    </row>
    <row r="162" spans="1:6" x14ac:dyDescent="0.25">
      <c r="C162" s="190"/>
      <c r="D162" s="190"/>
    </row>
    <row r="163" spans="1:6" x14ac:dyDescent="0.25">
      <c r="A163" s="2" t="s">
        <v>530</v>
      </c>
      <c r="B163" s="461" t="s">
        <v>275</v>
      </c>
      <c r="C163" s="461"/>
      <c r="D163" s="461"/>
      <c r="E163" s="461"/>
      <c r="F163" s="461"/>
    </row>
    <row r="164" spans="1:6" ht="39.6" x14ac:dyDescent="0.25">
      <c r="A164" s="2" t="s">
        <v>530</v>
      </c>
      <c r="B164" s="36"/>
      <c r="C164" s="245" t="s">
        <v>789</v>
      </c>
      <c r="D164" s="132" t="s">
        <v>362</v>
      </c>
      <c r="E164" s="314"/>
    </row>
    <row r="165" spans="1:6" x14ac:dyDescent="0.25">
      <c r="A165" s="2" t="s">
        <v>530</v>
      </c>
      <c r="B165" s="8" t="s">
        <v>233</v>
      </c>
      <c r="C165" s="195">
        <v>0.501</v>
      </c>
      <c r="D165" s="195">
        <v>0.49</v>
      </c>
      <c r="E165" s="315"/>
    </row>
    <row r="166" spans="1:6" x14ac:dyDescent="0.25">
      <c r="A166" s="2" t="s">
        <v>530</v>
      </c>
      <c r="B166" s="8" t="s">
        <v>234</v>
      </c>
      <c r="C166" s="195">
        <v>0.42499999999999999</v>
      </c>
      <c r="D166" s="195">
        <v>0.36199999999999999</v>
      </c>
      <c r="E166" s="315"/>
    </row>
    <row r="167" spans="1:6" x14ac:dyDescent="0.25">
      <c r="A167" s="2" t="s">
        <v>530</v>
      </c>
      <c r="B167" s="8" t="s">
        <v>363</v>
      </c>
      <c r="C167" s="195">
        <v>6.3E-2</v>
      </c>
      <c r="D167" s="195">
        <v>0.128</v>
      </c>
      <c r="E167" s="315"/>
    </row>
    <row r="168" spans="1:6" x14ac:dyDescent="0.25">
      <c r="A168" s="2" t="s">
        <v>530</v>
      </c>
      <c r="B168" s="8" t="s">
        <v>364</v>
      </c>
      <c r="C168" s="195">
        <v>8.9999999999999993E-3</v>
      </c>
      <c r="D168" s="195">
        <v>1.4999999999999999E-2</v>
      </c>
      <c r="E168" s="315"/>
    </row>
    <row r="169" spans="1:6" x14ac:dyDescent="0.25">
      <c r="A169" s="2" t="s">
        <v>530</v>
      </c>
      <c r="B169" s="8" t="s">
        <v>365</v>
      </c>
      <c r="C169" s="195">
        <v>2E-3</v>
      </c>
      <c r="D169" s="195">
        <v>5.0000000000000001E-3</v>
      </c>
      <c r="E169" s="315"/>
    </row>
    <row r="170" spans="1:6" x14ac:dyDescent="0.25">
      <c r="A170" s="2" t="s">
        <v>530</v>
      </c>
      <c r="B170" s="8" t="s">
        <v>366</v>
      </c>
      <c r="C170" s="195">
        <v>0</v>
      </c>
      <c r="D170" s="195">
        <v>0</v>
      </c>
      <c r="E170" s="315"/>
    </row>
    <row r="171" spans="1:6" x14ac:dyDescent="0.25">
      <c r="B171" s="197" t="s">
        <v>563</v>
      </c>
      <c r="C171" s="195">
        <f>SUM(C165:C170)</f>
        <v>0.99999999999999989</v>
      </c>
      <c r="D171" s="195">
        <f>SUM(D165:D170)</f>
        <v>1</v>
      </c>
      <c r="E171" s="315"/>
    </row>
    <row r="172" spans="1:6" x14ac:dyDescent="0.25">
      <c r="A172" s="2" t="s">
        <v>530</v>
      </c>
      <c r="B172" s="36"/>
      <c r="C172" s="132" t="s">
        <v>230</v>
      </c>
      <c r="D172" s="132" t="s">
        <v>231</v>
      </c>
      <c r="E172" s="132" t="s">
        <v>232</v>
      </c>
    </row>
    <row r="173" spans="1:6" x14ac:dyDescent="0.25">
      <c r="A173" s="2" t="s">
        <v>530</v>
      </c>
      <c r="B173" s="8" t="s">
        <v>367</v>
      </c>
      <c r="C173" s="196">
        <v>0.68700000000000006</v>
      </c>
      <c r="D173" s="196"/>
      <c r="E173" s="196"/>
    </row>
    <row r="174" spans="1:6" x14ac:dyDescent="0.25">
      <c r="A174" s="2" t="s">
        <v>530</v>
      </c>
      <c r="B174" s="8" t="s">
        <v>368</v>
      </c>
      <c r="C174" s="196">
        <f>0.077+0.067+0.046+0.037+0.037+0.012</f>
        <v>0.27600000000000002</v>
      </c>
      <c r="D174" s="196"/>
      <c r="E174" s="196"/>
    </row>
    <row r="175" spans="1:6" x14ac:dyDescent="0.25">
      <c r="A175" s="2" t="s">
        <v>530</v>
      </c>
      <c r="B175" s="8" t="s">
        <v>369</v>
      </c>
      <c r="C175" s="196">
        <v>3.4000000000000002E-2</v>
      </c>
      <c r="D175" s="196"/>
      <c r="E175" s="196"/>
    </row>
    <row r="176" spans="1:6" x14ac:dyDescent="0.25">
      <c r="A176" s="2" t="s">
        <v>530</v>
      </c>
      <c r="B176" s="37" t="s">
        <v>370</v>
      </c>
      <c r="C176" s="196">
        <v>3.0000000000000001E-3</v>
      </c>
      <c r="D176" s="196"/>
      <c r="E176" s="196"/>
    </row>
    <row r="177" spans="1:6" x14ac:dyDescent="0.25">
      <c r="A177" s="2" t="s">
        <v>530</v>
      </c>
      <c r="B177" s="37" t="s">
        <v>371</v>
      </c>
      <c r="C177" s="196"/>
      <c r="D177" s="196"/>
      <c r="E177" s="196"/>
    </row>
    <row r="178" spans="1:6" x14ac:dyDescent="0.25">
      <c r="A178" s="2" t="s">
        <v>530</v>
      </c>
      <c r="B178" s="8" t="s">
        <v>372</v>
      </c>
      <c r="C178" s="196"/>
      <c r="D178" s="196"/>
      <c r="E178" s="196"/>
    </row>
    <row r="179" spans="1:6" x14ac:dyDescent="0.25">
      <c r="B179" s="8" t="s">
        <v>563</v>
      </c>
      <c r="C179" s="195">
        <f>SUM(C173:C178)</f>
        <v>1</v>
      </c>
      <c r="D179" s="195">
        <f>SUM(D173:D178)</f>
        <v>0</v>
      </c>
      <c r="E179" s="195">
        <f>SUM(E173:E178)</f>
        <v>0</v>
      </c>
    </row>
    <row r="180" spans="1:6" ht="46.5" customHeight="1" x14ac:dyDescent="0.25">
      <c r="A180" s="2" t="s">
        <v>531</v>
      </c>
      <c r="B180" s="447" t="s">
        <v>102</v>
      </c>
      <c r="C180" s="447"/>
      <c r="D180" s="447"/>
      <c r="E180" s="447"/>
      <c r="F180" s="447"/>
    </row>
    <row r="181" spans="1:6" x14ac:dyDescent="0.25">
      <c r="A181" s="2" t="s">
        <v>531</v>
      </c>
      <c r="B181" s="479" t="s">
        <v>373</v>
      </c>
      <c r="C181" s="479"/>
      <c r="D181" s="479"/>
      <c r="E181" s="71">
        <v>0.54300000000000004</v>
      </c>
      <c r="F181" s="54"/>
    </row>
    <row r="182" spans="1:6" x14ac:dyDescent="0.25">
      <c r="A182" s="2" t="s">
        <v>531</v>
      </c>
      <c r="B182" s="446" t="s">
        <v>374</v>
      </c>
      <c r="C182" s="446"/>
      <c r="D182" s="446"/>
      <c r="E182" s="71">
        <v>0.83899999999999997</v>
      </c>
      <c r="F182" s="54"/>
    </row>
    <row r="183" spans="1:6" x14ac:dyDescent="0.25">
      <c r="A183" s="2" t="s">
        <v>531</v>
      </c>
      <c r="B183" s="446" t="s">
        <v>375</v>
      </c>
      <c r="C183" s="446"/>
      <c r="D183" s="446"/>
      <c r="E183" s="71">
        <v>0.97899999999999998</v>
      </c>
      <c r="F183" s="191" t="s">
        <v>436</v>
      </c>
    </row>
    <row r="184" spans="1:6" x14ac:dyDescent="0.25">
      <c r="A184" s="2" t="s">
        <v>531</v>
      </c>
      <c r="B184" s="446" t="s">
        <v>255</v>
      </c>
      <c r="C184" s="446"/>
      <c r="D184" s="446"/>
      <c r="E184" s="71">
        <v>2.1000000000000001E-2</v>
      </c>
      <c r="F184" s="191" t="s">
        <v>437</v>
      </c>
    </row>
    <row r="185" spans="1:6" x14ac:dyDescent="0.25">
      <c r="A185" s="2" t="s">
        <v>531</v>
      </c>
      <c r="B185" s="446" t="s">
        <v>256</v>
      </c>
      <c r="C185" s="446"/>
      <c r="D185" s="446"/>
      <c r="E185" s="71">
        <v>0.01</v>
      </c>
      <c r="F185" s="54"/>
    </row>
    <row r="186" spans="1:6" ht="26.25" customHeight="1" x14ac:dyDescent="0.25">
      <c r="A186" s="2" t="s">
        <v>531</v>
      </c>
      <c r="B186" s="413" t="s">
        <v>572</v>
      </c>
      <c r="C186" s="414"/>
      <c r="D186" s="414"/>
      <c r="E186" s="415"/>
      <c r="F186" s="77">
        <v>0.27900000000000003</v>
      </c>
    </row>
    <row r="187" spans="1:6" ht="25.5" customHeight="1" x14ac:dyDescent="0.25">
      <c r="F187" s="26"/>
    </row>
    <row r="188" spans="1:6" ht="38.25" customHeight="1" x14ac:dyDescent="0.25">
      <c r="A188" s="2" t="s">
        <v>532</v>
      </c>
      <c r="B188" s="462" t="s">
        <v>606</v>
      </c>
      <c r="C188" s="462"/>
      <c r="D188" s="462"/>
      <c r="E188" s="462"/>
      <c r="F188" s="462"/>
    </row>
    <row r="189" spans="1:6" x14ac:dyDescent="0.25">
      <c r="A189" s="2" t="s">
        <v>532</v>
      </c>
      <c r="B189" s="486" t="s">
        <v>12</v>
      </c>
      <c r="C189" s="486"/>
      <c r="D189" s="183">
        <v>0.35899999999999999</v>
      </c>
      <c r="F189" s="54"/>
    </row>
    <row r="190" spans="1:6" x14ac:dyDescent="0.25">
      <c r="A190" s="2" t="s">
        <v>532</v>
      </c>
      <c r="B190" s="486" t="s">
        <v>13</v>
      </c>
      <c r="C190" s="486"/>
      <c r="D190" s="183">
        <v>0.27300000000000002</v>
      </c>
      <c r="F190" s="54"/>
    </row>
    <row r="191" spans="1:6" x14ac:dyDescent="0.25">
      <c r="A191" s="2" t="s">
        <v>532</v>
      </c>
      <c r="B191" s="486" t="s">
        <v>14</v>
      </c>
      <c r="C191" s="486"/>
      <c r="D191" s="183">
        <v>0.219</v>
      </c>
      <c r="F191" s="54"/>
    </row>
    <row r="192" spans="1:6" x14ac:dyDescent="0.25">
      <c r="A192" s="2" t="s">
        <v>532</v>
      </c>
      <c r="B192" s="486" t="s">
        <v>15</v>
      </c>
      <c r="C192" s="486"/>
      <c r="D192" s="183">
        <v>0.109</v>
      </c>
      <c r="F192" s="54"/>
    </row>
    <row r="193" spans="1:8" x14ac:dyDescent="0.25">
      <c r="A193" s="2" t="s">
        <v>532</v>
      </c>
      <c r="B193" s="486" t="s">
        <v>16</v>
      </c>
      <c r="C193" s="486"/>
      <c r="D193" s="183">
        <v>0.04</v>
      </c>
      <c r="F193" s="54"/>
    </row>
    <row r="194" spans="1:8" x14ac:dyDescent="0.25">
      <c r="A194" s="2" t="s">
        <v>532</v>
      </c>
      <c r="B194" s="486" t="s">
        <v>17</v>
      </c>
      <c r="C194" s="486"/>
      <c r="D194" s="183">
        <v>0</v>
      </c>
      <c r="F194" s="54"/>
    </row>
    <row r="195" spans="1:8" x14ac:dyDescent="0.25">
      <c r="A195" s="2" t="s">
        <v>532</v>
      </c>
      <c r="B195" s="446" t="s">
        <v>257</v>
      </c>
      <c r="C195" s="446"/>
      <c r="D195" s="183">
        <v>0</v>
      </c>
      <c r="F195" s="54"/>
    </row>
    <row r="196" spans="1:8" x14ac:dyDescent="0.25">
      <c r="A196" s="2" t="s">
        <v>532</v>
      </c>
      <c r="B196" s="446" t="s">
        <v>258</v>
      </c>
      <c r="C196" s="446"/>
      <c r="D196" s="183">
        <v>0</v>
      </c>
      <c r="F196" s="54"/>
    </row>
    <row r="197" spans="1:8" x14ac:dyDescent="0.25">
      <c r="B197" s="520" t="s">
        <v>563</v>
      </c>
      <c r="C197" s="521"/>
      <c r="D197" s="213">
        <f>SUM(D189:D196)</f>
        <v>1</v>
      </c>
      <c r="F197" s="29"/>
    </row>
    <row r="198" spans="1:8" s="29" customFormat="1" x14ac:dyDescent="0.25">
      <c r="A198" s="171"/>
      <c r="B198" s="214"/>
      <c r="C198" s="214"/>
      <c r="D198" s="214"/>
      <c r="E198" s="38"/>
    </row>
    <row r="199" spans="1:8" s="29" customFormat="1" ht="31.5" customHeight="1" x14ac:dyDescent="0.25">
      <c r="A199" s="2" t="s">
        <v>533</v>
      </c>
      <c r="B199" s="522" t="s">
        <v>607</v>
      </c>
      <c r="C199" s="523"/>
      <c r="D199" s="523"/>
      <c r="E199" s="243">
        <v>3.58</v>
      </c>
      <c r="F199" s="75"/>
    </row>
    <row r="200" spans="1:8" s="29" customFormat="1" ht="27" customHeight="1" x14ac:dyDescent="0.25">
      <c r="A200" s="2" t="s">
        <v>533</v>
      </c>
      <c r="B200" s="456" t="s">
        <v>646</v>
      </c>
      <c r="C200" s="446"/>
      <c r="D200" s="446"/>
      <c r="E200" s="183">
        <f>699/798</f>
        <v>0.87593984962406013</v>
      </c>
      <c r="F200" s="54"/>
    </row>
    <row r="201" spans="1:8" ht="24.75" customHeight="1" x14ac:dyDescent="0.25">
      <c r="F201" s="29"/>
    </row>
    <row r="202" spans="1:8" ht="15.6" x14ac:dyDescent="0.3">
      <c r="B202" s="19" t="s">
        <v>259</v>
      </c>
      <c r="F202" s="29"/>
    </row>
    <row r="203" spans="1:8" x14ac:dyDescent="0.25">
      <c r="A203" s="2" t="s">
        <v>534</v>
      </c>
      <c r="B203" s="3" t="s">
        <v>260</v>
      </c>
      <c r="F203" s="29"/>
    </row>
    <row r="204" spans="1:8" x14ac:dyDescent="0.25">
      <c r="A204" s="2" t="s">
        <v>534</v>
      </c>
      <c r="B204" s="62"/>
      <c r="C204" s="30" t="s">
        <v>434</v>
      </c>
      <c r="D204" s="30" t="s">
        <v>435</v>
      </c>
      <c r="E204" s="10"/>
      <c r="F204" s="10"/>
      <c r="G204" s="51"/>
    </row>
    <row r="205" spans="1:8" ht="26.4" x14ac:dyDescent="0.25">
      <c r="A205" s="2" t="s">
        <v>534</v>
      </c>
      <c r="B205" s="40" t="s">
        <v>261</v>
      </c>
      <c r="C205" s="263"/>
      <c r="D205" s="263" t="s">
        <v>852</v>
      </c>
      <c r="F205" s="26"/>
      <c r="H205" s="51"/>
    </row>
    <row r="206" spans="1:8" x14ac:dyDescent="0.25">
      <c r="A206" s="2" t="s">
        <v>534</v>
      </c>
      <c r="B206" s="8" t="s">
        <v>262</v>
      </c>
      <c r="C206" s="78"/>
      <c r="D206" s="8"/>
      <c r="F206" s="76"/>
    </row>
    <row r="207" spans="1:8" x14ac:dyDescent="0.25">
      <c r="A207" s="2" t="s">
        <v>534</v>
      </c>
      <c r="B207" s="62"/>
      <c r="C207" s="30" t="s">
        <v>434</v>
      </c>
      <c r="D207" s="30" t="s">
        <v>435</v>
      </c>
      <c r="E207" s="10"/>
      <c r="F207" s="10"/>
      <c r="G207" s="51"/>
    </row>
    <row r="208" spans="1:8" ht="26.4" x14ac:dyDescent="0.25">
      <c r="A208" s="2" t="s">
        <v>534</v>
      </c>
      <c r="B208" s="7" t="s">
        <v>263</v>
      </c>
      <c r="C208" s="263"/>
      <c r="D208" s="263"/>
      <c r="F208" s="26"/>
      <c r="H208" s="51"/>
    </row>
    <row r="209" spans="1:8" x14ac:dyDescent="0.25">
      <c r="A209" s="2"/>
      <c r="B209" s="48"/>
      <c r="C209" s="105"/>
      <c r="D209" s="105"/>
      <c r="F209" s="26"/>
    </row>
    <row r="210" spans="1:8" x14ac:dyDescent="0.25">
      <c r="A210" s="2" t="s">
        <v>534</v>
      </c>
      <c r="B210" s="527" t="s">
        <v>18</v>
      </c>
      <c r="C210" s="432"/>
      <c r="D210" s="432"/>
      <c r="F210" s="26"/>
    </row>
    <row r="211" spans="1:8" ht="27" customHeight="1" x14ac:dyDescent="0.25">
      <c r="A211" s="2" t="s">
        <v>534</v>
      </c>
      <c r="B211" s="230" t="s">
        <v>19</v>
      </c>
      <c r="C211" s="245"/>
      <c r="D211" s="105"/>
      <c r="F211" s="26"/>
    </row>
    <row r="212" spans="1:8" x14ac:dyDescent="0.25">
      <c r="A212" s="2" t="s">
        <v>534</v>
      </c>
      <c r="B212" s="230" t="s">
        <v>20</v>
      </c>
      <c r="C212" s="245"/>
      <c r="D212" s="105"/>
      <c r="F212" s="26"/>
    </row>
    <row r="213" spans="1:8" x14ac:dyDescent="0.25">
      <c r="A213" s="2" t="s">
        <v>534</v>
      </c>
      <c r="B213" s="230" t="s">
        <v>21</v>
      </c>
      <c r="C213" s="245"/>
      <c r="D213" s="105"/>
      <c r="F213" s="26"/>
    </row>
    <row r="214" spans="1:8" x14ac:dyDescent="0.25">
      <c r="B214" s="48"/>
      <c r="C214" s="105"/>
      <c r="D214" s="105"/>
      <c r="F214" s="26"/>
    </row>
    <row r="215" spans="1:8" x14ac:dyDescent="0.25">
      <c r="A215" s="2" t="s">
        <v>534</v>
      </c>
      <c r="B215" s="62"/>
      <c r="C215" s="30" t="s">
        <v>434</v>
      </c>
      <c r="D215" s="30" t="s">
        <v>435</v>
      </c>
      <c r="F215" s="26"/>
    </row>
    <row r="216" spans="1:8" ht="39.6" x14ac:dyDescent="0.25">
      <c r="A216" s="2" t="s">
        <v>534</v>
      </c>
      <c r="B216" s="230" t="s">
        <v>22</v>
      </c>
      <c r="C216" s="263"/>
      <c r="D216" s="30"/>
      <c r="F216" s="26"/>
    </row>
    <row r="217" spans="1:8" x14ac:dyDescent="0.25">
      <c r="F217" s="29"/>
    </row>
    <row r="218" spans="1:8" x14ac:dyDescent="0.25">
      <c r="A218" s="2" t="s">
        <v>535</v>
      </c>
      <c r="B218" s="3" t="s">
        <v>264</v>
      </c>
      <c r="F218" s="29"/>
    </row>
    <row r="219" spans="1:8" x14ac:dyDescent="0.25">
      <c r="A219" s="2" t="s">
        <v>535</v>
      </c>
      <c r="B219" s="62"/>
      <c r="C219" s="30" t="s">
        <v>434</v>
      </c>
      <c r="D219" s="30" t="s">
        <v>435</v>
      </c>
      <c r="E219" s="10"/>
      <c r="F219" s="10"/>
      <c r="G219" s="51"/>
    </row>
    <row r="220" spans="1:8" ht="26.4" x14ac:dyDescent="0.25">
      <c r="A220" s="2" t="s">
        <v>535</v>
      </c>
      <c r="B220" s="40" t="s">
        <v>265</v>
      </c>
      <c r="C220" s="8"/>
      <c r="D220" s="8"/>
      <c r="F220" s="26"/>
      <c r="H220" s="51"/>
    </row>
    <row r="221" spans="1:8" x14ac:dyDescent="0.25">
      <c r="A221" s="2" t="s">
        <v>535</v>
      </c>
      <c r="B221" s="79" t="s">
        <v>647</v>
      </c>
      <c r="C221" s="104"/>
      <c r="F221" s="29"/>
    </row>
    <row r="222" spans="1:8" x14ac:dyDescent="0.25">
      <c r="A222" s="2" t="s">
        <v>535</v>
      </c>
      <c r="B222" s="79" t="s">
        <v>648</v>
      </c>
      <c r="C222" s="104"/>
      <c r="F222" s="29"/>
    </row>
    <row r="223" spans="1:8" x14ac:dyDescent="0.25">
      <c r="B223" s="52"/>
      <c r="F223" s="29"/>
    </row>
    <row r="224" spans="1:8" x14ac:dyDescent="0.25">
      <c r="A224" s="2" t="s">
        <v>536</v>
      </c>
      <c r="B224" s="478"/>
      <c r="C224" s="464"/>
      <c r="D224" s="465"/>
      <c r="E224" s="30" t="s">
        <v>434</v>
      </c>
      <c r="F224" s="30" t="s">
        <v>435</v>
      </c>
      <c r="G224" s="51"/>
    </row>
    <row r="225" spans="1:8" x14ac:dyDescent="0.25">
      <c r="A225" s="2" t="s">
        <v>536</v>
      </c>
      <c r="B225" s="524" t="s">
        <v>23</v>
      </c>
      <c r="C225" s="525"/>
      <c r="D225" s="526"/>
      <c r="E225" s="263"/>
      <c r="F225" s="263" t="s">
        <v>852</v>
      </c>
      <c r="H225" s="51"/>
    </row>
    <row r="226" spans="1:8" ht="28.5" customHeight="1" x14ac:dyDescent="0.25">
      <c r="F226" s="29"/>
    </row>
    <row r="227" spans="1:8" x14ac:dyDescent="0.25">
      <c r="A227" s="2" t="s">
        <v>537</v>
      </c>
      <c r="B227" s="53" t="s">
        <v>649</v>
      </c>
      <c r="F227" s="29"/>
    </row>
    <row r="228" spans="1:8" ht="26.4" x14ac:dyDescent="0.25">
      <c r="A228" s="2" t="s">
        <v>537</v>
      </c>
      <c r="B228" s="40" t="s">
        <v>650</v>
      </c>
      <c r="C228" s="8"/>
      <c r="D228" s="45"/>
      <c r="E228" s="29"/>
      <c r="F228" s="29"/>
    </row>
    <row r="229" spans="1:8" x14ac:dyDescent="0.25">
      <c r="A229" s="2" t="s">
        <v>537</v>
      </c>
      <c r="B229" s="79" t="s">
        <v>651</v>
      </c>
      <c r="C229" s="398">
        <v>43556</v>
      </c>
      <c r="D229" s="45"/>
      <c r="E229" s="29"/>
      <c r="F229" s="29"/>
    </row>
    <row r="230" spans="1:8" x14ac:dyDescent="0.25">
      <c r="A230" s="2" t="s">
        <v>537</v>
      </c>
      <c r="B230" s="80" t="s">
        <v>652</v>
      </c>
      <c r="C230" s="81"/>
      <c r="D230" s="45"/>
      <c r="E230" s="29"/>
      <c r="F230" s="29"/>
    </row>
    <row r="231" spans="1:8" x14ac:dyDescent="0.25">
      <c r="A231" s="2"/>
      <c r="B231" s="82"/>
      <c r="C231" s="64"/>
      <c r="D231" s="45"/>
      <c r="E231" s="29"/>
      <c r="F231" s="29"/>
    </row>
    <row r="232" spans="1:8" x14ac:dyDescent="0.25">
      <c r="B232" s="29"/>
      <c r="C232" s="29"/>
      <c r="D232" s="29"/>
      <c r="E232" s="29"/>
      <c r="F232" s="29"/>
    </row>
    <row r="233" spans="1:8" x14ac:dyDescent="0.25">
      <c r="A233" s="2" t="s">
        <v>538</v>
      </c>
      <c r="B233" s="3" t="s">
        <v>573</v>
      </c>
      <c r="F233" s="29"/>
    </row>
    <row r="234" spans="1:8" x14ac:dyDescent="0.25">
      <c r="A234" s="2" t="s">
        <v>538</v>
      </c>
      <c r="B234" s="89" t="s">
        <v>309</v>
      </c>
      <c r="C234" s="104"/>
      <c r="F234" s="29"/>
    </row>
    <row r="235" spans="1:8" x14ac:dyDescent="0.25">
      <c r="A235" s="2" t="s">
        <v>538</v>
      </c>
      <c r="B235" s="89" t="s">
        <v>310</v>
      </c>
      <c r="C235" s="88"/>
      <c r="F235" s="29"/>
    </row>
    <row r="236" spans="1:8" ht="39.6" x14ac:dyDescent="0.25">
      <c r="A236" s="2" t="s">
        <v>538</v>
      </c>
      <c r="B236" s="89" t="s">
        <v>899</v>
      </c>
      <c r="C236" s="399" t="s">
        <v>852</v>
      </c>
      <c r="F236" s="29"/>
    </row>
    <row r="237" spans="1:8" x14ac:dyDescent="0.25">
      <c r="A237" s="2" t="s">
        <v>538</v>
      </c>
      <c r="B237" s="80" t="s">
        <v>652</v>
      </c>
      <c r="C237" s="81"/>
      <c r="F237" s="29"/>
    </row>
    <row r="238" spans="1:8" x14ac:dyDescent="0.25">
      <c r="A238" s="2"/>
      <c r="B238" s="215"/>
      <c r="C238" s="216"/>
      <c r="F238" s="29"/>
    </row>
    <row r="239" spans="1:8" x14ac:dyDescent="0.25">
      <c r="A239" s="2" t="s">
        <v>538</v>
      </c>
      <c r="B239" s="529" t="s">
        <v>399</v>
      </c>
      <c r="C239" s="530"/>
      <c r="D239" s="104"/>
      <c r="F239" s="29"/>
    </row>
    <row r="240" spans="1:8" x14ac:dyDescent="0.25">
      <c r="A240" s="2" t="s">
        <v>538</v>
      </c>
      <c r="B240" s="529" t="s">
        <v>24</v>
      </c>
      <c r="C240" s="530"/>
      <c r="D240" s="276"/>
      <c r="F240" s="29"/>
    </row>
    <row r="241" spans="1:6" x14ac:dyDescent="0.25">
      <c r="A241" s="2" t="s">
        <v>538</v>
      </c>
      <c r="B241" s="529" t="s">
        <v>25</v>
      </c>
      <c r="C241" s="530"/>
      <c r="F241" s="29"/>
    </row>
    <row r="242" spans="1:6" x14ac:dyDescent="0.25">
      <c r="A242" s="2" t="s">
        <v>538</v>
      </c>
      <c r="B242" s="239" t="s">
        <v>26</v>
      </c>
      <c r="C242" s="277"/>
      <c r="F242" s="29"/>
    </row>
    <row r="243" spans="1:6" x14ac:dyDescent="0.25">
      <c r="A243" s="2" t="s">
        <v>538</v>
      </c>
      <c r="B243" s="239" t="s">
        <v>27</v>
      </c>
      <c r="C243" s="277"/>
      <c r="F243" s="29"/>
    </row>
    <row r="244" spans="1:6" x14ac:dyDescent="0.25">
      <c r="A244" s="2" t="s">
        <v>538</v>
      </c>
      <c r="B244" s="240" t="s">
        <v>28</v>
      </c>
      <c r="C244" s="277"/>
      <c r="D244" s="29"/>
      <c r="E244" s="29"/>
      <c r="F244" s="29"/>
    </row>
    <row r="245" spans="1:6" x14ac:dyDescent="0.25">
      <c r="F245" s="29"/>
    </row>
    <row r="246" spans="1:6" x14ac:dyDescent="0.25">
      <c r="A246" s="2" t="s">
        <v>539</v>
      </c>
      <c r="B246" s="3" t="s">
        <v>266</v>
      </c>
      <c r="F246" s="29"/>
    </row>
    <row r="247" spans="1:6" x14ac:dyDescent="0.25">
      <c r="A247" s="2" t="s">
        <v>539</v>
      </c>
      <c r="B247" s="478"/>
      <c r="C247" s="464"/>
      <c r="D247" s="465"/>
      <c r="E247" s="30" t="s">
        <v>434</v>
      </c>
      <c r="F247" s="30" t="s">
        <v>435</v>
      </c>
    </row>
    <row r="248" spans="1:6" ht="29.25" customHeight="1" x14ac:dyDescent="0.25">
      <c r="A248" s="2" t="s">
        <v>539</v>
      </c>
      <c r="B248" s="449" t="s">
        <v>267</v>
      </c>
      <c r="C248" s="450"/>
      <c r="D248" s="451"/>
      <c r="E248" s="30"/>
      <c r="F248" s="30"/>
    </row>
    <row r="249" spans="1:6" x14ac:dyDescent="0.25">
      <c r="A249" s="2" t="s">
        <v>539</v>
      </c>
      <c r="B249" s="479" t="s">
        <v>268</v>
      </c>
      <c r="C249" s="479"/>
      <c r="D249" s="91"/>
      <c r="F249" s="26"/>
    </row>
    <row r="250" spans="1:6" x14ac:dyDescent="0.25">
      <c r="F250" s="29"/>
    </row>
    <row r="251" spans="1:6" x14ac:dyDescent="0.25">
      <c r="A251" s="2" t="s">
        <v>540</v>
      </c>
      <c r="B251" s="3" t="s">
        <v>269</v>
      </c>
      <c r="F251" s="29"/>
    </row>
    <row r="252" spans="1:6" x14ac:dyDescent="0.25">
      <c r="A252" s="2" t="s">
        <v>540</v>
      </c>
      <c r="B252" s="478"/>
      <c r="C252" s="464"/>
      <c r="D252" s="465"/>
      <c r="E252" s="30" t="s">
        <v>434</v>
      </c>
      <c r="F252" s="30" t="s">
        <v>435</v>
      </c>
    </row>
    <row r="253" spans="1:6" ht="45.75" customHeight="1" x14ac:dyDescent="0.25">
      <c r="A253" s="2" t="s">
        <v>540</v>
      </c>
      <c r="B253" s="449" t="s">
        <v>684</v>
      </c>
      <c r="C253" s="450"/>
      <c r="D253" s="451"/>
      <c r="E253" s="30"/>
      <c r="F253" s="263" t="s">
        <v>852</v>
      </c>
    </row>
    <row r="254" spans="1:6" ht="40.5" customHeight="1" x14ac:dyDescent="0.25">
      <c r="F254" s="29"/>
    </row>
    <row r="255" spans="1:6" x14ac:dyDescent="0.25">
      <c r="A255" s="2" t="s">
        <v>541</v>
      </c>
      <c r="B255" s="246" t="s">
        <v>574</v>
      </c>
      <c r="C255" s="528" t="s">
        <v>396</v>
      </c>
      <c r="D255" s="477"/>
      <c r="E255" s="232" t="s">
        <v>507</v>
      </c>
      <c r="F255" s="29"/>
    </row>
    <row r="256" spans="1:6" x14ac:dyDescent="0.25">
      <c r="F256" s="29"/>
    </row>
    <row r="257" spans="1:6" ht="15.6" x14ac:dyDescent="0.3">
      <c r="B257" s="19" t="s">
        <v>270</v>
      </c>
      <c r="F257" s="29"/>
    </row>
    <row r="258" spans="1:6" x14ac:dyDescent="0.25">
      <c r="A258" s="2" t="s">
        <v>542</v>
      </c>
      <c r="B258" s="3" t="s">
        <v>438</v>
      </c>
      <c r="F258" s="29"/>
    </row>
    <row r="259" spans="1:6" x14ac:dyDescent="0.25">
      <c r="A259" s="2" t="s">
        <v>542</v>
      </c>
      <c r="B259" s="478"/>
      <c r="C259" s="464"/>
      <c r="D259" s="465"/>
      <c r="E259" s="30" t="s">
        <v>434</v>
      </c>
      <c r="F259" s="30" t="s">
        <v>435</v>
      </c>
    </row>
    <row r="260" spans="1:6" ht="65.25" customHeight="1" x14ac:dyDescent="0.25">
      <c r="A260" s="2" t="s">
        <v>542</v>
      </c>
      <c r="B260" s="449" t="s">
        <v>439</v>
      </c>
      <c r="C260" s="450"/>
      <c r="D260" s="451"/>
      <c r="E260" s="263" t="s">
        <v>852</v>
      </c>
      <c r="F260" s="30"/>
    </row>
    <row r="261" spans="1:6" x14ac:dyDescent="0.25">
      <c r="A261" s="2" t="s">
        <v>542</v>
      </c>
      <c r="B261" s="480" t="s">
        <v>440</v>
      </c>
      <c r="C261" s="480"/>
      <c r="D261" s="474"/>
      <c r="E261" s="105"/>
      <c r="F261" s="105"/>
    </row>
    <row r="262" spans="1:6" x14ac:dyDescent="0.25">
      <c r="A262" s="2" t="s">
        <v>542</v>
      </c>
      <c r="B262" s="445" t="s">
        <v>441</v>
      </c>
      <c r="C262" s="445"/>
      <c r="D262" s="445"/>
      <c r="E262" s="104">
        <v>44180</v>
      </c>
      <c r="F262" s="105"/>
    </row>
    <row r="263" spans="1:6" x14ac:dyDescent="0.25">
      <c r="A263" s="2" t="s">
        <v>542</v>
      </c>
      <c r="B263" s="445" t="s">
        <v>442</v>
      </c>
      <c r="C263" s="445"/>
      <c r="D263" s="445"/>
      <c r="E263" s="400">
        <v>43470</v>
      </c>
      <c r="F263" s="105"/>
    </row>
    <row r="264" spans="1:6" x14ac:dyDescent="0.25">
      <c r="A264" s="2" t="s">
        <v>542</v>
      </c>
      <c r="B264" s="445" t="s">
        <v>443</v>
      </c>
      <c r="C264" s="445"/>
      <c r="D264" s="445"/>
      <c r="E264" s="104">
        <v>43862</v>
      </c>
      <c r="F264" s="105"/>
    </row>
    <row r="265" spans="1:6" x14ac:dyDescent="0.25">
      <c r="A265" s="2" t="s">
        <v>542</v>
      </c>
      <c r="B265" s="445" t="s">
        <v>444</v>
      </c>
      <c r="C265" s="445"/>
      <c r="D265" s="445"/>
      <c r="E265" s="104">
        <v>43876</v>
      </c>
      <c r="F265" s="105"/>
    </row>
    <row r="266" spans="1:6" x14ac:dyDescent="0.25">
      <c r="A266" s="2"/>
      <c r="B266" s="261"/>
      <c r="C266" s="261"/>
      <c r="D266" s="261"/>
      <c r="E266" s="278"/>
      <c r="F266" s="105"/>
    </row>
    <row r="267" spans="1:6" x14ac:dyDescent="0.25">
      <c r="A267" s="2" t="s">
        <v>542</v>
      </c>
      <c r="B267" s="509" t="s">
        <v>882</v>
      </c>
      <c r="C267" s="509"/>
      <c r="D267" s="509"/>
      <c r="E267" s="105"/>
      <c r="F267" s="105"/>
    </row>
    <row r="268" spans="1:6" x14ac:dyDescent="0.25">
      <c r="A268" s="2" t="s">
        <v>542</v>
      </c>
      <c r="B268" s="522" t="s">
        <v>445</v>
      </c>
      <c r="C268" s="522"/>
      <c r="D268" s="522"/>
      <c r="E268" s="106"/>
      <c r="F268" s="105"/>
    </row>
    <row r="269" spans="1:6" x14ac:dyDescent="0.25">
      <c r="A269" s="2" t="s">
        <v>542</v>
      </c>
      <c r="B269" s="481" t="s">
        <v>446</v>
      </c>
      <c r="C269" s="481"/>
      <c r="D269" s="481"/>
      <c r="E269" s="107"/>
      <c r="F269" s="105"/>
    </row>
    <row r="270" spans="1:6" ht="12.75" customHeight="1" x14ac:dyDescent="0.25">
      <c r="A270" s="2" t="s">
        <v>542</v>
      </c>
      <c r="B270" s="473" t="s">
        <v>447</v>
      </c>
      <c r="C270" s="480"/>
      <c r="D270" s="480"/>
      <c r="E270" s="480"/>
      <c r="F270" s="482"/>
    </row>
    <row r="271" spans="1:6" x14ac:dyDescent="0.25">
      <c r="A271" s="2"/>
      <c r="B271" s="483"/>
      <c r="C271" s="484"/>
      <c r="D271" s="484"/>
      <c r="E271" s="484"/>
      <c r="F271" s="485"/>
    </row>
    <row r="272" spans="1:6" x14ac:dyDescent="0.25">
      <c r="F272" s="29"/>
    </row>
    <row r="273" spans="1:7" x14ac:dyDescent="0.25">
      <c r="A273" s="2" t="s">
        <v>543</v>
      </c>
      <c r="B273" s="3" t="s">
        <v>271</v>
      </c>
      <c r="F273" s="29"/>
    </row>
    <row r="274" spans="1:7" x14ac:dyDescent="0.25">
      <c r="A274" s="2" t="s">
        <v>543</v>
      </c>
      <c r="B274" s="478"/>
      <c r="C274" s="464"/>
      <c r="D274" s="465"/>
      <c r="E274" s="30" t="s">
        <v>434</v>
      </c>
      <c r="F274" s="30" t="s">
        <v>435</v>
      </c>
    </row>
    <row r="275" spans="1:7" ht="63" customHeight="1" x14ac:dyDescent="0.25">
      <c r="A275" s="2" t="s">
        <v>543</v>
      </c>
      <c r="B275" s="449" t="s">
        <v>29</v>
      </c>
      <c r="C275" s="450"/>
      <c r="D275" s="451"/>
      <c r="E275" s="30"/>
      <c r="F275" s="263" t="s">
        <v>852</v>
      </c>
    </row>
    <row r="276" spans="1:7" x14ac:dyDescent="0.25">
      <c r="A276" s="2" t="s">
        <v>543</v>
      </c>
      <c r="B276" s="480" t="s">
        <v>440</v>
      </c>
      <c r="C276" s="480"/>
      <c r="D276" s="474"/>
      <c r="E276" s="105"/>
    </row>
    <row r="277" spans="1:7" x14ac:dyDescent="0.25">
      <c r="A277" s="2" t="s">
        <v>543</v>
      </c>
      <c r="B277" s="445" t="s">
        <v>448</v>
      </c>
      <c r="C277" s="445"/>
      <c r="D277" s="445"/>
      <c r="E277" s="104"/>
    </row>
    <row r="278" spans="1:7" x14ac:dyDescent="0.25">
      <c r="A278" s="2" t="s">
        <v>543</v>
      </c>
      <c r="B278" s="445" t="s">
        <v>449</v>
      </c>
      <c r="C278" s="445"/>
      <c r="D278" s="445"/>
      <c r="E278" s="104"/>
    </row>
    <row r="279" spans="1:7" x14ac:dyDescent="0.25">
      <c r="F279" s="29"/>
    </row>
    <row r="280" spans="1:7" x14ac:dyDescent="0.25">
      <c r="A280" s="2" t="s">
        <v>543</v>
      </c>
      <c r="B280" s="432" t="s">
        <v>30</v>
      </c>
      <c r="C280" s="432"/>
      <c r="D280" s="432"/>
      <c r="E280" s="432"/>
      <c r="F280" s="432"/>
      <c r="G280" s="432"/>
    </row>
    <row r="281" spans="1:7" x14ac:dyDescent="0.25">
      <c r="A281" s="2" t="s">
        <v>543</v>
      </c>
      <c r="B281" s="241" t="s">
        <v>434</v>
      </c>
      <c r="C281" s="241" t="s">
        <v>435</v>
      </c>
      <c r="F281" s="29"/>
    </row>
    <row r="282" spans="1:7" x14ac:dyDescent="0.25">
      <c r="A282" s="2" t="s">
        <v>543</v>
      </c>
      <c r="B282" s="241"/>
      <c r="C282" s="241"/>
    </row>
    <row r="283" spans="1:7" x14ac:dyDescent="0.25"/>
    <row r="284" spans="1:7" x14ac:dyDescent="0.25"/>
    <row r="285" spans="1:7" x14ac:dyDescent="0.25"/>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197:C197"/>
    <mergeCell ref="B267:D267"/>
    <mergeCell ref="B268:D268"/>
    <mergeCell ref="B260:D260"/>
    <mergeCell ref="B261:D261"/>
    <mergeCell ref="B199:D199"/>
    <mergeCell ref="B200:D200"/>
    <mergeCell ref="B224:D224"/>
    <mergeCell ref="B225:D225"/>
    <mergeCell ref="B210:D210"/>
    <mergeCell ref="C255:D255"/>
    <mergeCell ref="B239:C239"/>
    <mergeCell ref="B240:C240"/>
    <mergeCell ref="B241:C241"/>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93:C193"/>
    <mergeCell ref="B194:C194"/>
    <mergeCell ref="B196:C196"/>
    <mergeCell ref="B195:C195"/>
    <mergeCell ref="B189:C189"/>
    <mergeCell ref="B190:C190"/>
    <mergeCell ref="B191:C191"/>
    <mergeCell ref="B192:C192"/>
    <mergeCell ref="B181:D181"/>
    <mergeCell ref="B182:D182"/>
    <mergeCell ref="B183:D183"/>
    <mergeCell ref="B184:D184"/>
    <mergeCell ref="B185:D185"/>
    <mergeCell ref="B188:F188"/>
    <mergeCell ref="B186:E186"/>
    <mergeCell ref="B280:G280"/>
    <mergeCell ref="B247:D247"/>
    <mergeCell ref="B248:D248"/>
    <mergeCell ref="B249:C249"/>
    <mergeCell ref="B252:D252"/>
    <mergeCell ref="B253:D253"/>
    <mergeCell ref="B262:D262"/>
    <mergeCell ref="B263:D263"/>
    <mergeCell ref="B259:D259"/>
    <mergeCell ref="B278:D278"/>
    <mergeCell ref="B274:D274"/>
    <mergeCell ref="B275:D275"/>
    <mergeCell ref="B276:D276"/>
    <mergeCell ref="B277:D277"/>
    <mergeCell ref="B269:D269"/>
    <mergeCell ref="B270:F271"/>
    <mergeCell ref="B264:D264"/>
    <mergeCell ref="B265:D265"/>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3:F163"/>
    <mergeCell ref="B180:F180"/>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topLeftCell="A34" zoomScaleNormal="100" workbookViewId="0">
      <selection activeCell="D46" sqref="D46"/>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ht="17.399999999999999" x14ac:dyDescent="0.25">
      <c r="A1" s="427" t="s">
        <v>450</v>
      </c>
      <c r="B1" s="427"/>
      <c r="C1" s="427"/>
      <c r="D1" s="427"/>
      <c r="E1" s="427"/>
      <c r="F1" s="427"/>
      <c r="G1" s="427"/>
    </row>
    <row r="2" spans="1:7" x14ac:dyDescent="0.25"/>
    <row r="3" spans="1:7" ht="15.6" x14ac:dyDescent="0.3">
      <c r="B3" s="19" t="s">
        <v>451</v>
      </c>
    </row>
    <row r="4" spans="1:7" x14ac:dyDescent="0.25">
      <c r="A4" s="2" t="s">
        <v>57</v>
      </c>
      <c r="B4" s="478"/>
      <c r="C4" s="464"/>
      <c r="D4" s="465"/>
      <c r="E4" s="30" t="s">
        <v>434</v>
      </c>
      <c r="F4" s="30" t="s">
        <v>435</v>
      </c>
      <c r="G4" s="112"/>
    </row>
    <row r="5" spans="1:7" ht="26.25" customHeight="1" x14ac:dyDescent="0.25">
      <c r="A5" s="2" t="s">
        <v>57</v>
      </c>
      <c r="B5" s="449" t="s">
        <v>55</v>
      </c>
      <c r="C5" s="450"/>
      <c r="D5" s="451"/>
      <c r="E5" s="263" t="s">
        <v>852</v>
      </c>
      <c r="F5" s="263"/>
      <c r="G5" s="45"/>
    </row>
    <row r="6" spans="1:7" ht="41.25" customHeight="1" x14ac:dyDescent="0.25">
      <c r="A6" s="2" t="s">
        <v>57</v>
      </c>
      <c r="B6" s="449" t="s">
        <v>56</v>
      </c>
      <c r="C6" s="450"/>
      <c r="D6" s="451"/>
      <c r="E6" s="263" t="s">
        <v>852</v>
      </c>
      <c r="F6" s="263"/>
      <c r="G6" s="29"/>
    </row>
    <row r="7" spans="1:7" x14ac:dyDescent="0.25">
      <c r="B7" s="90"/>
      <c r="C7" s="90"/>
      <c r="D7" s="90"/>
      <c r="E7" s="105"/>
      <c r="F7" s="105"/>
      <c r="G7" s="29"/>
    </row>
    <row r="8" spans="1:7" ht="29.25" customHeight="1" x14ac:dyDescent="0.25">
      <c r="A8" s="259" t="s">
        <v>58</v>
      </c>
      <c r="B8" s="554" t="s">
        <v>877</v>
      </c>
      <c r="C8" s="554"/>
      <c r="D8" s="554"/>
      <c r="E8" s="554"/>
      <c r="F8" s="554"/>
      <c r="G8" s="554"/>
    </row>
    <row r="9" spans="1:7" ht="26.4" x14ac:dyDescent="0.25">
      <c r="A9" s="2" t="s">
        <v>58</v>
      </c>
      <c r="B9" s="113"/>
      <c r="C9" s="121" t="s">
        <v>452</v>
      </c>
      <c r="D9" s="121" t="s">
        <v>235</v>
      </c>
      <c r="E9" s="121" t="s">
        <v>236</v>
      </c>
      <c r="F9" s="108"/>
    </row>
    <row r="10" spans="1:7" x14ac:dyDescent="0.25">
      <c r="A10" s="2" t="s">
        <v>58</v>
      </c>
      <c r="B10" s="11" t="s">
        <v>213</v>
      </c>
      <c r="C10" s="109">
        <f>42+32</f>
        <v>74</v>
      </c>
      <c r="D10" s="109">
        <v>18</v>
      </c>
      <c r="E10" s="109">
        <v>6</v>
      </c>
      <c r="F10" s="110"/>
    </row>
    <row r="11" spans="1:7" x14ac:dyDescent="0.25">
      <c r="A11" s="2" t="s">
        <v>58</v>
      </c>
      <c r="B11" s="11" t="s">
        <v>214</v>
      </c>
      <c r="C11" s="109">
        <f>76+32</f>
        <v>108</v>
      </c>
      <c r="D11" s="109">
        <v>30</v>
      </c>
      <c r="E11" s="109">
        <v>15</v>
      </c>
      <c r="F11" s="110"/>
    </row>
    <row r="12" spans="1:7" x14ac:dyDescent="0.25">
      <c r="A12" s="2" t="s">
        <v>58</v>
      </c>
      <c r="B12" s="13" t="s">
        <v>237</v>
      </c>
      <c r="C12" s="111">
        <f>SUM(C10:C11)</f>
        <v>182</v>
      </c>
      <c r="D12" s="111">
        <f>SUM(D10:D11)</f>
        <v>48</v>
      </c>
      <c r="E12" s="111">
        <f>SUM(E10:E11)</f>
        <v>21</v>
      </c>
      <c r="F12" s="110"/>
    </row>
    <row r="13" spans="1:7" x14ac:dyDescent="0.25"/>
    <row r="14" spans="1:7" ht="15.6" x14ac:dyDescent="0.25">
      <c r="B14" s="553" t="s">
        <v>238</v>
      </c>
      <c r="C14" s="532"/>
    </row>
    <row r="15" spans="1:7" x14ac:dyDescent="0.25">
      <c r="A15" s="2" t="s">
        <v>59</v>
      </c>
      <c r="B15" s="556" t="s">
        <v>239</v>
      </c>
      <c r="C15" s="556"/>
      <c r="D15" s="556"/>
    </row>
    <row r="16" spans="1:7" ht="15" x14ac:dyDescent="0.25">
      <c r="A16" s="2" t="s">
        <v>59</v>
      </c>
      <c r="B16" s="114" t="s">
        <v>240</v>
      </c>
      <c r="C16" s="117" t="s">
        <v>852</v>
      </c>
    </row>
    <row r="17" spans="1:7" ht="15" x14ac:dyDescent="0.25">
      <c r="A17" s="2" t="s">
        <v>59</v>
      </c>
      <c r="B17" s="114" t="s">
        <v>62</v>
      </c>
      <c r="C17" s="117"/>
    </row>
    <row r="18" spans="1:7" ht="15" x14ac:dyDescent="0.25">
      <c r="A18" s="2" t="s">
        <v>59</v>
      </c>
      <c r="B18" s="114" t="s">
        <v>241</v>
      </c>
      <c r="C18" s="117" t="s">
        <v>852</v>
      </c>
    </row>
    <row r="19" spans="1:7" ht="15" x14ac:dyDescent="0.25">
      <c r="A19" s="2" t="s">
        <v>59</v>
      </c>
      <c r="B19" s="114" t="s">
        <v>242</v>
      </c>
      <c r="C19" s="117"/>
    </row>
    <row r="20" spans="1:7" x14ac:dyDescent="0.25"/>
    <row r="21" spans="1:7" ht="12.75" customHeight="1" x14ac:dyDescent="0.25">
      <c r="A21" s="2" t="s">
        <v>60</v>
      </c>
      <c r="B21" s="478"/>
      <c r="C21" s="464"/>
      <c r="D21" s="465"/>
      <c r="E21" s="30" t="s">
        <v>434</v>
      </c>
      <c r="F21" s="30" t="s">
        <v>435</v>
      </c>
      <c r="G21" s="26"/>
    </row>
    <row r="22" spans="1:7" ht="40.5" customHeight="1" x14ac:dyDescent="0.25">
      <c r="A22" s="2" t="s">
        <v>60</v>
      </c>
      <c r="B22" s="449" t="s">
        <v>243</v>
      </c>
      <c r="C22" s="450"/>
      <c r="D22" s="451"/>
      <c r="E22" s="263" t="s">
        <v>852</v>
      </c>
      <c r="F22" s="30"/>
      <c r="G22" s="26"/>
    </row>
    <row r="23" spans="1:7" ht="24.75" customHeight="1" x14ac:dyDescent="0.25">
      <c r="A23" s="2" t="s">
        <v>60</v>
      </c>
      <c r="B23" s="445" t="s">
        <v>63</v>
      </c>
      <c r="C23" s="445"/>
      <c r="D23" s="445"/>
      <c r="E23" s="106">
        <v>16</v>
      </c>
      <c r="F23" s="105"/>
      <c r="G23" s="26"/>
    </row>
    <row r="24" spans="1:7" x14ac:dyDescent="0.25"/>
    <row r="25" spans="1:7" x14ac:dyDescent="0.25">
      <c r="A25" s="2" t="s">
        <v>61</v>
      </c>
      <c r="B25" s="555" t="s">
        <v>417</v>
      </c>
      <c r="C25" s="471"/>
      <c r="D25" s="471"/>
      <c r="E25" s="471"/>
      <c r="F25" s="83"/>
    </row>
    <row r="26" spans="1:7" ht="20.399999999999999" x14ac:dyDescent="0.25">
      <c r="A26" s="2" t="s">
        <v>61</v>
      </c>
      <c r="B26" s="116"/>
      <c r="C26" s="118" t="s">
        <v>418</v>
      </c>
      <c r="D26" s="118" t="s">
        <v>419</v>
      </c>
      <c r="E26" s="118" t="s">
        <v>420</v>
      </c>
      <c r="F26" s="118" t="s">
        <v>421</v>
      </c>
      <c r="G26" s="118" t="s">
        <v>422</v>
      </c>
    </row>
    <row r="27" spans="1:7" x14ac:dyDescent="0.25">
      <c r="A27" s="2" t="s">
        <v>61</v>
      </c>
      <c r="B27" s="7" t="s">
        <v>423</v>
      </c>
      <c r="C27" s="263" t="s">
        <v>852</v>
      </c>
      <c r="D27" s="263"/>
      <c r="E27" s="30"/>
      <c r="F27" s="30"/>
      <c r="G27" s="30"/>
    </row>
    <row r="28" spans="1:7" x14ac:dyDescent="0.25">
      <c r="A28" s="2" t="s">
        <v>61</v>
      </c>
      <c r="B28" s="7" t="s">
        <v>424</v>
      </c>
      <c r="C28" s="263" t="s">
        <v>852</v>
      </c>
      <c r="D28" s="30"/>
      <c r="E28" s="30"/>
      <c r="F28" s="30"/>
      <c r="G28" s="30"/>
    </row>
    <row r="29" spans="1:7" ht="26.4" x14ac:dyDescent="0.25">
      <c r="A29" s="2" t="s">
        <v>61</v>
      </c>
      <c r="B29" s="7" t="s">
        <v>425</v>
      </c>
      <c r="C29" s="263" t="s">
        <v>852</v>
      </c>
      <c r="D29" s="30"/>
      <c r="E29" s="30"/>
      <c r="F29" s="30"/>
      <c r="G29" s="30"/>
    </row>
    <row r="30" spans="1:7" x14ac:dyDescent="0.25">
      <c r="A30" s="2" t="s">
        <v>61</v>
      </c>
      <c r="B30" s="7" t="s">
        <v>746</v>
      </c>
      <c r="C30" s="30"/>
      <c r="D30" s="263" t="s">
        <v>852</v>
      </c>
      <c r="E30" s="30"/>
      <c r="F30" s="30"/>
      <c r="G30" s="30"/>
    </row>
    <row r="31" spans="1:7" x14ac:dyDescent="0.25">
      <c r="A31" s="2" t="s">
        <v>61</v>
      </c>
      <c r="B31" s="7" t="s">
        <v>744</v>
      </c>
      <c r="C31" s="263" t="s">
        <v>852</v>
      </c>
      <c r="D31" s="30"/>
      <c r="E31" s="30"/>
      <c r="F31" s="30"/>
      <c r="G31" s="30"/>
    </row>
    <row r="32" spans="1:7" ht="40.5" customHeight="1" x14ac:dyDescent="0.25">
      <c r="A32" s="2" t="s">
        <v>61</v>
      </c>
      <c r="B32" s="7" t="s">
        <v>426</v>
      </c>
      <c r="C32" s="263" t="s">
        <v>852</v>
      </c>
      <c r="D32" s="30"/>
      <c r="E32" s="30"/>
      <c r="F32" s="30"/>
      <c r="G32" s="30"/>
    </row>
    <row r="33" spans="1:7" x14ac:dyDescent="0.25"/>
    <row r="34" spans="1:7" ht="27" customHeight="1" x14ac:dyDescent="0.25">
      <c r="A34" s="2" t="s">
        <v>66</v>
      </c>
      <c r="B34" s="445" t="s">
        <v>64</v>
      </c>
      <c r="C34" s="445"/>
      <c r="D34" s="445"/>
      <c r="E34" s="119"/>
      <c r="F34" s="67"/>
      <c r="G34" s="26"/>
    </row>
    <row r="35" spans="1:7" x14ac:dyDescent="0.25"/>
    <row r="36" spans="1:7" ht="26.25" customHeight="1" x14ac:dyDescent="0.25">
      <c r="A36" s="2" t="s">
        <v>67</v>
      </c>
      <c r="B36" s="445" t="s">
        <v>65</v>
      </c>
      <c r="C36" s="445"/>
      <c r="D36" s="445"/>
      <c r="E36" s="119">
        <v>3</v>
      </c>
      <c r="F36" s="67"/>
      <c r="G36" s="26"/>
    </row>
    <row r="37" spans="1:7" x14ac:dyDescent="0.25"/>
    <row r="38" spans="1:7" x14ac:dyDescent="0.25">
      <c r="A38" s="2" t="s">
        <v>68</v>
      </c>
      <c r="B38" s="473" t="s">
        <v>427</v>
      </c>
      <c r="C38" s="480"/>
      <c r="D38" s="480"/>
      <c r="E38" s="480"/>
      <c r="F38" s="480"/>
      <c r="G38" s="482"/>
    </row>
    <row r="39" spans="1:7" x14ac:dyDescent="0.25">
      <c r="A39" s="2"/>
      <c r="B39" s="483"/>
      <c r="C39" s="484"/>
      <c r="D39" s="484"/>
      <c r="E39" s="484"/>
      <c r="F39" s="484"/>
      <c r="G39" s="485"/>
    </row>
    <row r="40" spans="1:7" x14ac:dyDescent="0.25"/>
    <row r="41" spans="1:7" ht="37.5" customHeight="1" x14ac:dyDescent="0.25">
      <c r="A41" s="2" t="s">
        <v>70</v>
      </c>
      <c r="B41" s="484" t="s">
        <v>69</v>
      </c>
      <c r="C41" s="484"/>
      <c r="D41" s="484"/>
      <c r="E41" s="484"/>
      <c r="F41" s="484"/>
      <c r="G41" s="484"/>
    </row>
    <row r="42" spans="1:7" ht="20.399999999999999" x14ac:dyDescent="0.25">
      <c r="A42" s="2" t="s">
        <v>70</v>
      </c>
      <c r="B42" s="116"/>
      <c r="C42" s="204" t="s">
        <v>428</v>
      </c>
      <c r="D42" s="204" t="s">
        <v>429</v>
      </c>
      <c r="E42" s="204" t="s">
        <v>430</v>
      </c>
      <c r="F42" s="204" t="s">
        <v>431</v>
      </c>
      <c r="G42" s="204" t="s">
        <v>432</v>
      </c>
    </row>
    <row r="43" spans="1:7" x14ac:dyDescent="0.25">
      <c r="A43" s="2" t="s">
        <v>70</v>
      </c>
      <c r="B43" s="8" t="s">
        <v>240</v>
      </c>
      <c r="C43" s="120"/>
      <c r="D43" s="120">
        <v>44150</v>
      </c>
      <c r="E43" s="120"/>
      <c r="F43" s="120"/>
      <c r="G43" s="88"/>
    </row>
    <row r="44" spans="1:7" x14ac:dyDescent="0.25">
      <c r="A44" s="2" t="s">
        <v>70</v>
      </c>
      <c r="B44" s="8" t="s">
        <v>62</v>
      </c>
      <c r="C44" s="120"/>
      <c r="D44" s="120"/>
      <c r="E44" s="120"/>
      <c r="F44" s="120"/>
      <c r="G44" s="88"/>
    </row>
    <row r="45" spans="1:7" x14ac:dyDescent="0.25">
      <c r="A45" s="2" t="s">
        <v>70</v>
      </c>
      <c r="B45" s="8" t="s">
        <v>241</v>
      </c>
      <c r="C45" s="120"/>
      <c r="D45" s="120">
        <v>43922</v>
      </c>
      <c r="E45" s="120"/>
      <c r="F45" s="120"/>
      <c r="G45" s="88"/>
    </row>
    <row r="46" spans="1:7" x14ac:dyDescent="0.25">
      <c r="A46" s="2" t="s">
        <v>70</v>
      </c>
      <c r="B46" s="8" t="s">
        <v>242</v>
      </c>
      <c r="C46" s="120"/>
      <c r="D46" s="120"/>
      <c r="E46" s="120"/>
      <c r="F46" s="120"/>
      <c r="G46" s="88"/>
    </row>
    <row r="47" spans="1:7" x14ac:dyDescent="0.25"/>
    <row r="48" spans="1:7" ht="12.75" customHeight="1" x14ac:dyDescent="0.25">
      <c r="A48" s="2" t="s">
        <v>71</v>
      </c>
      <c r="B48" s="478"/>
      <c r="C48" s="464"/>
      <c r="D48" s="465"/>
      <c r="E48" s="30" t="s">
        <v>434</v>
      </c>
      <c r="F48" s="30" t="s">
        <v>435</v>
      </c>
      <c r="G48" s="112"/>
    </row>
    <row r="49" spans="1:7" ht="26.25" customHeight="1" x14ac:dyDescent="0.25">
      <c r="A49" s="2" t="s">
        <v>71</v>
      </c>
      <c r="B49" s="449" t="s">
        <v>51</v>
      </c>
      <c r="C49" s="450"/>
      <c r="D49" s="451"/>
      <c r="E49" s="30"/>
      <c r="F49" s="30"/>
      <c r="G49" s="45"/>
    </row>
    <row r="50" spans="1:7" x14ac:dyDescent="0.25">
      <c r="B50" s="90"/>
      <c r="C50" s="90"/>
      <c r="D50" s="90"/>
      <c r="E50" s="105"/>
      <c r="F50" s="105"/>
    </row>
    <row r="51" spans="1:7" x14ac:dyDescent="0.25">
      <c r="A51" s="2" t="s">
        <v>72</v>
      </c>
      <c r="B51" s="473" t="s">
        <v>73</v>
      </c>
      <c r="C51" s="480"/>
      <c r="D51" s="480"/>
      <c r="E51" s="480"/>
      <c r="F51" s="480"/>
      <c r="G51" s="482"/>
    </row>
    <row r="52" spans="1:7" x14ac:dyDescent="0.25">
      <c r="A52" s="2"/>
      <c r="B52" s="483"/>
      <c r="C52" s="484"/>
      <c r="D52" s="484"/>
      <c r="E52" s="484"/>
      <c r="F52" s="484"/>
      <c r="G52" s="485"/>
    </row>
    <row r="53" spans="1:7" x14ac:dyDescent="0.25"/>
    <row r="54" spans="1:7" ht="15.6" x14ac:dyDescent="0.25">
      <c r="B54" s="553" t="s">
        <v>74</v>
      </c>
      <c r="C54" s="532"/>
    </row>
    <row r="55" spans="1:7" ht="27.75" customHeight="1" x14ac:dyDescent="0.25">
      <c r="A55" s="2" t="s">
        <v>75</v>
      </c>
      <c r="B55" s="445" t="s">
        <v>76</v>
      </c>
      <c r="C55" s="445"/>
      <c r="D55" s="445"/>
      <c r="E55" s="119"/>
      <c r="G55" s="26"/>
    </row>
    <row r="56" spans="1:7" x14ac:dyDescent="0.25"/>
    <row r="57" spans="1:7" x14ac:dyDescent="0.25">
      <c r="A57" s="2" t="s">
        <v>667</v>
      </c>
      <c r="B57" s="478"/>
      <c r="C57" s="464"/>
      <c r="D57" s="465"/>
      <c r="E57" s="30" t="s">
        <v>52</v>
      </c>
      <c r="F57" s="30" t="s">
        <v>77</v>
      </c>
    </row>
    <row r="58" spans="1:7" ht="26.25" customHeight="1" x14ac:dyDescent="0.25">
      <c r="A58" s="2" t="s">
        <v>667</v>
      </c>
      <c r="B58" s="449" t="s">
        <v>666</v>
      </c>
      <c r="C58" s="450"/>
      <c r="D58" s="451"/>
      <c r="E58" s="30">
        <v>32</v>
      </c>
      <c r="F58" s="263"/>
    </row>
    <row r="59" spans="1:7" x14ac:dyDescent="0.25"/>
    <row r="60" spans="1:7" x14ac:dyDescent="0.25">
      <c r="A60" s="2" t="s">
        <v>669</v>
      </c>
      <c r="B60" s="478"/>
      <c r="C60" s="464"/>
      <c r="D60" s="465"/>
      <c r="E60" s="30" t="s">
        <v>52</v>
      </c>
      <c r="F60" s="30" t="s">
        <v>77</v>
      </c>
    </row>
    <row r="61" spans="1:7" ht="27" customHeight="1" x14ac:dyDescent="0.25">
      <c r="A61" s="2" t="s">
        <v>669</v>
      </c>
      <c r="B61" s="449" t="s">
        <v>668</v>
      </c>
      <c r="C61" s="450"/>
      <c r="D61" s="451"/>
      <c r="E61" s="30">
        <v>64</v>
      </c>
      <c r="F61" s="30"/>
    </row>
    <row r="62" spans="1:7" x14ac:dyDescent="0.25">
      <c r="B62" s="5"/>
      <c r="C62" s="5"/>
      <c r="D62" s="5"/>
      <c r="E62" s="5"/>
      <c r="F62" s="5"/>
      <c r="G62" s="5"/>
    </row>
    <row r="63" spans="1:7" ht="27.75" customHeight="1" x14ac:dyDescent="0.25">
      <c r="A63" s="2" t="s">
        <v>670</v>
      </c>
      <c r="B63" s="445" t="s">
        <v>53</v>
      </c>
      <c r="C63" s="445"/>
      <c r="D63" s="445"/>
      <c r="E63" s="119"/>
      <c r="F63" s="25"/>
      <c r="G63" s="26"/>
    </row>
    <row r="64" spans="1:7" x14ac:dyDescent="0.25">
      <c r="A64" s="2"/>
      <c r="B64" s="25"/>
      <c r="C64" s="25"/>
      <c r="D64" s="25"/>
      <c r="E64" s="25"/>
      <c r="F64" s="25"/>
      <c r="G64" s="26"/>
    </row>
    <row r="65" spans="1:7" ht="26.25" customHeight="1" x14ac:dyDescent="0.25">
      <c r="A65" s="2" t="s">
        <v>671</v>
      </c>
      <c r="B65" s="445" t="s">
        <v>672</v>
      </c>
      <c r="C65" s="445"/>
      <c r="D65" s="445"/>
      <c r="E65" s="119">
        <v>64</v>
      </c>
      <c r="F65" s="25"/>
      <c r="G65" s="26"/>
    </row>
    <row r="66" spans="1:7" x14ac:dyDescent="0.25">
      <c r="A66" s="2"/>
      <c r="B66" s="25"/>
      <c r="C66" s="25"/>
      <c r="D66" s="25"/>
      <c r="E66" s="25"/>
      <c r="F66" s="25"/>
      <c r="G66" s="26"/>
    </row>
    <row r="67" spans="1:7" x14ac:dyDescent="0.25">
      <c r="A67" s="2" t="s">
        <v>673</v>
      </c>
      <c r="B67" s="473" t="s">
        <v>54</v>
      </c>
      <c r="C67" s="480"/>
      <c r="D67" s="480"/>
      <c r="E67" s="480"/>
      <c r="F67" s="480"/>
      <c r="G67" s="482"/>
    </row>
    <row r="68" spans="1:7" x14ac:dyDescent="0.25">
      <c r="A68" s="2"/>
      <c r="B68" s="483"/>
      <c r="C68" s="484"/>
      <c r="D68" s="484"/>
      <c r="E68" s="484"/>
      <c r="F68" s="484"/>
      <c r="G68" s="485"/>
    </row>
    <row r="69" spans="1:7" s="318" customFormat="1" x14ac:dyDescent="0.25">
      <c r="A69" s="317"/>
      <c r="B69" s="316"/>
      <c r="C69" s="316"/>
      <c r="D69" s="316"/>
      <c r="E69" s="316"/>
      <c r="F69" s="316"/>
      <c r="G69" s="316"/>
    </row>
    <row r="70" spans="1:7" s="318" customFormat="1" ht="15.6" x14ac:dyDescent="0.3">
      <c r="A70" s="317"/>
      <c r="B70" s="19" t="s">
        <v>819</v>
      </c>
      <c r="C70" s="316"/>
      <c r="D70" s="316"/>
      <c r="E70" s="316"/>
      <c r="F70" s="316"/>
      <c r="G70" s="316"/>
    </row>
    <row r="71" spans="1:7" s="321" customFormat="1" x14ac:dyDescent="0.25">
      <c r="A71" s="317" t="s">
        <v>817</v>
      </c>
      <c r="B71" s="186" t="s">
        <v>818</v>
      </c>
      <c r="C71"/>
      <c r="D71"/>
      <c r="E71"/>
      <c r="F71" s="320"/>
      <c r="G71" s="320"/>
    </row>
    <row r="72" spans="1:7" s="321" customFormat="1" x14ac:dyDescent="0.25">
      <c r="A72" s="319"/>
      <c r="B72" s="186"/>
      <c r="F72" s="320"/>
      <c r="G72" s="320"/>
    </row>
    <row r="73" spans="1:7" s="321" customFormat="1" x14ac:dyDescent="0.25">
      <c r="A73" s="319"/>
      <c r="B73" s="478"/>
      <c r="C73" s="464"/>
      <c r="D73" s="465"/>
      <c r="E73" s="23" t="s">
        <v>434</v>
      </c>
      <c r="F73" s="327" t="s">
        <v>435</v>
      </c>
      <c r="G73" s="320"/>
    </row>
    <row r="74" spans="1:7" s="321" customFormat="1" x14ac:dyDescent="0.25">
      <c r="A74" s="319"/>
      <c r="B74" s="552" t="s">
        <v>832</v>
      </c>
      <c r="C74" s="464"/>
      <c r="D74" s="465"/>
      <c r="E74" s="325"/>
      <c r="F74" s="322"/>
      <c r="G74" s="320"/>
    </row>
    <row r="75" spans="1:7" s="321" customFormat="1" x14ac:dyDescent="0.25">
      <c r="A75" s="319"/>
      <c r="B75" s="552" t="s">
        <v>833</v>
      </c>
      <c r="C75" s="464"/>
      <c r="D75" s="465"/>
      <c r="E75" s="325"/>
      <c r="F75" s="322"/>
      <c r="G75" s="320"/>
    </row>
    <row r="76" spans="1:7" s="326" customFormat="1" x14ac:dyDescent="0.25">
      <c r="A76" s="323"/>
      <c r="B76" s="552" t="s">
        <v>834</v>
      </c>
      <c r="C76" s="464"/>
      <c r="D76" s="465"/>
      <c r="E76" s="325"/>
      <c r="F76" s="322"/>
      <c r="G76" s="324"/>
    </row>
    <row r="77" spans="1:7" s="333" customFormat="1" x14ac:dyDescent="0.25">
      <c r="A77" s="330"/>
      <c r="B77" s="339"/>
      <c r="C77" s="328"/>
      <c r="D77" s="328"/>
      <c r="E77" s="29"/>
      <c r="F77" s="332"/>
      <c r="G77" s="332"/>
    </row>
    <row r="78" spans="1:7" s="333" customFormat="1" x14ac:dyDescent="0.25">
      <c r="A78" s="330" t="s">
        <v>835</v>
      </c>
      <c r="B78" s="496"/>
      <c r="C78" s="458"/>
      <c r="D78" s="458"/>
      <c r="E78" s="135" t="s">
        <v>52</v>
      </c>
      <c r="F78" s="327" t="s">
        <v>77</v>
      </c>
      <c r="G78" s="332"/>
    </row>
    <row r="79" spans="1:7" s="333" customFormat="1" ht="12.75" customHeight="1" x14ac:dyDescent="0.25">
      <c r="B79" s="544" t="s">
        <v>836</v>
      </c>
      <c r="C79" s="545"/>
      <c r="D79" s="545"/>
      <c r="E79" s="548"/>
      <c r="F79" s="481"/>
      <c r="G79" s="332"/>
    </row>
    <row r="80" spans="1:7" s="333" customFormat="1" ht="12.75" customHeight="1" x14ac:dyDescent="0.25">
      <c r="A80" s="330"/>
      <c r="B80" s="546"/>
      <c r="C80" s="546"/>
      <c r="D80" s="546"/>
      <c r="E80" s="549"/>
      <c r="F80" s="551"/>
      <c r="G80" s="332"/>
    </row>
    <row r="81" spans="1:7" s="333" customFormat="1" ht="12.75" customHeight="1" x14ac:dyDescent="0.25">
      <c r="A81" s="330"/>
      <c r="B81" s="547"/>
      <c r="C81" s="547"/>
      <c r="D81" s="547"/>
      <c r="E81" s="550"/>
      <c r="F81" s="523"/>
      <c r="G81" s="332"/>
    </row>
    <row r="82" spans="1:7" s="333" customFormat="1" ht="12.75" customHeight="1" x14ac:dyDescent="0.25">
      <c r="A82" s="330"/>
      <c r="B82" s="331"/>
      <c r="C82" s="331"/>
      <c r="D82" s="331"/>
      <c r="E82" s="29"/>
      <c r="F82" s="332"/>
      <c r="G82" s="332"/>
    </row>
    <row r="83" spans="1:7" s="333" customFormat="1" ht="12.75" customHeight="1" x14ac:dyDescent="0.25">
      <c r="A83" s="330" t="s">
        <v>837</v>
      </c>
      <c r="B83" s="496"/>
      <c r="C83" s="458"/>
      <c r="D83" s="458"/>
      <c r="E83" s="135" t="s">
        <v>52</v>
      </c>
      <c r="F83" s="327" t="s">
        <v>77</v>
      </c>
      <c r="G83" s="332"/>
    </row>
    <row r="84" spans="1:7" s="333" customFormat="1" ht="12.75" customHeight="1" x14ac:dyDescent="0.25">
      <c r="B84" s="542" t="s">
        <v>838</v>
      </c>
      <c r="C84" s="543"/>
      <c r="D84" s="543"/>
      <c r="E84" s="458"/>
      <c r="F84" s="445"/>
      <c r="G84" s="332"/>
    </row>
    <row r="85" spans="1:7" s="333" customFormat="1" ht="12.75" customHeight="1" x14ac:dyDescent="0.25">
      <c r="A85" s="330"/>
      <c r="B85" s="543"/>
      <c r="C85" s="543"/>
      <c r="D85" s="543"/>
      <c r="E85" s="458"/>
      <c r="F85" s="446"/>
      <c r="G85" s="332"/>
    </row>
    <row r="86" spans="1:7" s="333" customFormat="1" ht="12.75" customHeight="1" x14ac:dyDescent="0.25">
      <c r="A86" s="330"/>
      <c r="B86" s="543"/>
      <c r="C86" s="543"/>
      <c r="D86" s="543"/>
      <c r="E86" s="458"/>
      <c r="F86" s="446"/>
      <c r="G86" s="332"/>
    </row>
    <row r="87" spans="1:7" s="333" customFormat="1" ht="12.75" customHeight="1" x14ac:dyDescent="0.25">
      <c r="A87" s="330"/>
      <c r="B87" s="543"/>
      <c r="C87" s="543"/>
      <c r="D87" s="543"/>
      <c r="E87" s="458"/>
      <c r="F87" s="446"/>
      <c r="G87" s="332"/>
    </row>
    <row r="88" spans="1:7" s="333" customFormat="1" ht="12.75" customHeight="1" x14ac:dyDescent="0.25">
      <c r="A88" s="330"/>
      <c r="B88" s="340"/>
      <c r="C88" s="340"/>
      <c r="D88" s="340"/>
      <c r="E88" s="328"/>
      <c r="F88" s="329"/>
      <c r="G88" s="332"/>
    </row>
    <row r="89" spans="1:7" s="338" customFormat="1" ht="12.75" customHeight="1" x14ac:dyDescent="0.25">
      <c r="A89" s="335"/>
      <c r="B89" s="496"/>
      <c r="C89" s="458"/>
      <c r="D89" s="458"/>
      <c r="E89" s="135" t="s">
        <v>434</v>
      </c>
      <c r="F89" s="327" t="s">
        <v>435</v>
      </c>
      <c r="G89" s="336"/>
    </row>
    <row r="90" spans="1:7" s="338" customFormat="1" ht="12.75" customHeight="1" x14ac:dyDescent="0.25">
      <c r="A90" s="335" t="s">
        <v>839</v>
      </c>
      <c r="B90" s="543" t="s">
        <v>840</v>
      </c>
      <c r="C90" s="467"/>
      <c r="D90" s="467"/>
      <c r="E90" s="458"/>
      <c r="F90" s="446"/>
      <c r="G90" s="336"/>
    </row>
    <row r="91" spans="1:7" s="338" customFormat="1" ht="12.75" customHeight="1" x14ac:dyDescent="0.25">
      <c r="A91" s="335"/>
      <c r="B91" s="467"/>
      <c r="C91" s="467"/>
      <c r="D91" s="467"/>
      <c r="E91" s="458"/>
      <c r="F91" s="446"/>
      <c r="G91" s="336"/>
    </row>
    <row r="92" spans="1:7" s="338" customFormat="1" ht="12.75" customHeight="1" x14ac:dyDescent="0.25">
      <c r="A92" s="335"/>
      <c r="B92" s="61"/>
      <c r="C92" s="61"/>
      <c r="D92" s="61"/>
      <c r="E92" s="334"/>
      <c r="F92" s="337"/>
      <c r="G92" s="336"/>
    </row>
    <row r="93" spans="1:7" s="338" customFormat="1" ht="12.75" customHeight="1" x14ac:dyDescent="0.25">
      <c r="A93" s="335" t="s">
        <v>839</v>
      </c>
      <c r="B93" s="557" t="s">
        <v>841</v>
      </c>
      <c r="C93" s="558"/>
      <c r="D93" s="558"/>
      <c r="E93" s="558"/>
      <c r="F93" s="559"/>
      <c r="G93" s="336"/>
    </row>
    <row r="94" spans="1:7" s="338" customFormat="1" ht="12.75" customHeight="1" x14ac:dyDescent="0.25">
      <c r="A94" s="335"/>
      <c r="B94" s="560"/>
      <c r="C94" s="561"/>
      <c r="D94" s="561"/>
      <c r="E94" s="561"/>
      <c r="F94" s="562"/>
      <c r="G94" s="336"/>
    </row>
    <row r="95" spans="1:7" s="338" customFormat="1" ht="12.75" customHeight="1" x14ac:dyDescent="0.25">
      <c r="A95" s="335"/>
      <c r="B95" s="342"/>
      <c r="C95" s="341"/>
      <c r="D95" s="341"/>
      <c r="E95" s="341"/>
      <c r="F95" s="341"/>
      <c r="G95" s="336"/>
    </row>
    <row r="96" spans="1:7" s="338" customFormat="1" ht="12.75" customHeight="1" x14ac:dyDescent="0.25">
      <c r="A96" s="335" t="s">
        <v>842</v>
      </c>
      <c r="B96" s="557" t="s">
        <v>843</v>
      </c>
      <c r="C96" s="563"/>
      <c r="D96" s="563"/>
      <c r="E96" s="563"/>
      <c r="F96" s="564"/>
      <c r="G96" s="336"/>
    </row>
    <row r="97" spans="1:7" s="338" customFormat="1" ht="12.75" customHeight="1" x14ac:dyDescent="0.25">
      <c r="A97" s="335"/>
      <c r="B97" s="565"/>
      <c r="C97" s="566"/>
      <c r="D97" s="566"/>
      <c r="E97" s="566"/>
      <c r="F97" s="567"/>
      <c r="G97" s="336"/>
    </row>
    <row r="98" spans="1:7" ht="12.75" customHeight="1" x14ac:dyDescent="0.25">
      <c r="B98" s="568"/>
      <c r="C98" s="513"/>
      <c r="D98" s="513"/>
      <c r="E98" s="513"/>
      <c r="F98" s="569"/>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zoomScaleNormal="100" workbookViewId="0">
      <selection activeCell="B10" sqref="B10:I10"/>
    </sheetView>
  </sheetViews>
  <sheetFormatPr defaultColWidth="0" defaultRowHeight="0" customHeight="1" zeroHeight="1" x14ac:dyDescent="0.25"/>
  <cols>
    <col min="1" max="1" width="4.44140625" style="386" customWidth="1"/>
    <col min="2" max="2" width="66.33203125" style="345" customWidth="1"/>
    <col min="3" max="3" width="12.6640625" style="345" customWidth="1"/>
    <col min="4" max="4" width="9.109375" style="345" customWidth="1"/>
    <col min="5" max="256" width="0" style="345" hidden="1"/>
    <col min="257" max="257" width="4.44140625" style="345" customWidth="1"/>
    <col min="258" max="258" width="66.33203125" style="345" customWidth="1"/>
    <col min="259" max="259" width="12.6640625" style="345" customWidth="1"/>
    <col min="260" max="260" width="9.109375" style="345" customWidth="1"/>
    <col min="261" max="512" width="0" style="345" hidden="1"/>
    <col min="513" max="513" width="4.44140625" style="345" customWidth="1"/>
    <col min="514" max="514" width="66.33203125" style="345" customWidth="1"/>
    <col min="515" max="515" width="12.6640625" style="345" customWidth="1"/>
    <col min="516" max="516" width="9.109375" style="345" customWidth="1"/>
    <col min="517" max="768" width="0" style="345" hidden="1"/>
    <col min="769" max="769" width="4.44140625" style="345" customWidth="1"/>
    <col min="770" max="770" width="66.33203125" style="345" customWidth="1"/>
    <col min="771" max="771" width="12.6640625" style="345" customWidth="1"/>
    <col min="772" max="772" width="9.109375" style="345" customWidth="1"/>
    <col min="773" max="1024" width="0" style="345" hidden="1"/>
    <col min="1025" max="1025" width="4.44140625" style="345" customWidth="1"/>
    <col min="1026" max="1026" width="66.33203125" style="345" customWidth="1"/>
    <col min="1027" max="1027" width="12.6640625" style="345" customWidth="1"/>
    <col min="1028" max="1028" width="9.109375" style="345" customWidth="1"/>
    <col min="1029" max="1280" width="0" style="345" hidden="1"/>
    <col min="1281" max="1281" width="4.44140625" style="345" customWidth="1"/>
    <col min="1282" max="1282" width="66.33203125" style="345" customWidth="1"/>
    <col min="1283" max="1283" width="12.6640625" style="345" customWidth="1"/>
    <col min="1284" max="1284" width="9.109375" style="345" customWidth="1"/>
    <col min="1285" max="1536" width="0" style="345" hidden="1"/>
    <col min="1537" max="1537" width="4.44140625" style="345" customWidth="1"/>
    <col min="1538" max="1538" width="66.33203125" style="345" customWidth="1"/>
    <col min="1539" max="1539" width="12.6640625" style="345" customWidth="1"/>
    <col min="1540" max="1540" width="9.109375" style="345" customWidth="1"/>
    <col min="1541" max="1792" width="0" style="345" hidden="1"/>
    <col min="1793" max="1793" width="4.44140625" style="345" customWidth="1"/>
    <col min="1794" max="1794" width="66.33203125" style="345" customWidth="1"/>
    <col min="1795" max="1795" width="12.6640625" style="345" customWidth="1"/>
    <col min="1796" max="1796" width="9.109375" style="345" customWidth="1"/>
    <col min="1797" max="2048" width="0" style="345" hidden="1"/>
    <col min="2049" max="2049" width="4.44140625" style="345" customWidth="1"/>
    <col min="2050" max="2050" width="66.33203125" style="345" customWidth="1"/>
    <col min="2051" max="2051" width="12.6640625" style="345" customWidth="1"/>
    <col min="2052" max="2052" width="9.109375" style="345" customWidth="1"/>
    <col min="2053" max="2304" width="0" style="345" hidden="1"/>
    <col min="2305" max="2305" width="4.44140625" style="345" customWidth="1"/>
    <col min="2306" max="2306" width="66.33203125" style="345" customWidth="1"/>
    <col min="2307" max="2307" width="12.6640625" style="345" customWidth="1"/>
    <col min="2308" max="2308" width="9.109375" style="345" customWidth="1"/>
    <col min="2309" max="2560" width="0" style="345" hidden="1"/>
    <col min="2561" max="2561" width="4.44140625" style="345" customWidth="1"/>
    <col min="2562" max="2562" width="66.33203125" style="345" customWidth="1"/>
    <col min="2563" max="2563" width="12.6640625" style="345" customWidth="1"/>
    <col min="2564" max="2564" width="9.109375" style="345" customWidth="1"/>
    <col min="2565" max="2816" width="0" style="345" hidden="1"/>
    <col min="2817" max="2817" width="4.44140625" style="345" customWidth="1"/>
    <col min="2818" max="2818" width="66.33203125" style="345" customWidth="1"/>
    <col min="2819" max="2819" width="12.6640625" style="345" customWidth="1"/>
    <col min="2820" max="2820" width="9.109375" style="345" customWidth="1"/>
    <col min="2821" max="3072" width="0" style="345" hidden="1"/>
    <col min="3073" max="3073" width="4.44140625" style="345" customWidth="1"/>
    <col min="3074" max="3074" width="66.33203125" style="345" customWidth="1"/>
    <col min="3075" max="3075" width="12.6640625" style="345" customWidth="1"/>
    <col min="3076" max="3076" width="9.109375" style="345" customWidth="1"/>
    <col min="3077" max="3328" width="0" style="345" hidden="1"/>
    <col min="3329" max="3329" width="4.44140625" style="345" customWidth="1"/>
    <col min="3330" max="3330" width="66.33203125" style="345" customWidth="1"/>
    <col min="3331" max="3331" width="12.6640625" style="345" customWidth="1"/>
    <col min="3332" max="3332" width="9.109375" style="345" customWidth="1"/>
    <col min="3333" max="3584" width="0" style="345" hidden="1"/>
    <col min="3585" max="3585" width="4.44140625" style="345" customWidth="1"/>
    <col min="3586" max="3586" width="66.33203125" style="345" customWidth="1"/>
    <col min="3587" max="3587" width="12.6640625" style="345" customWidth="1"/>
    <col min="3588" max="3588" width="9.109375" style="345" customWidth="1"/>
    <col min="3589" max="3840" width="0" style="345" hidden="1"/>
    <col min="3841" max="3841" width="4.44140625" style="345" customWidth="1"/>
    <col min="3842" max="3842" width="66.33203125" style="345" customWidth="1"/>
    <col min="3843" max="3843" width="12.6640625" style="345" customWidth="1"/>
    <col min="3844" max="3844" width="9.109375" style="345" customWidth="1"/>
    <col min="3845" max="4096" width="0" style="345" hidden="1"/>
    <col min="4097" max="4097" width="4.44140625" style="345" customWidth="1"/>
    <col min="4098" max="4098" width="66.33203125" style="345" customWidth="1"/>
    <col min="4099" max="4099" width="12.6640625" style="345" customWidth="1"/>
    <col min="4100" max="4100" width="9.109375" style="345" customWidth="1"/>
    <col min="4101" max="4352" width="0" style="345" hidden="1"/>
    <col min="4353" max="4353" width="4.44140625" style="345" customWidth="1"/>
    <col min="4354" max="4354" width="66.33203125" style="345" customWidth="1"/>
    <col min="4355" max="4355" width="12.6640625" style="345" customWidth="1"/>
    <col min="4356" max="4356" width="9.109375" style="345" customWidth="1"/>
    <col min="4357" max="4608" width="0" style="345" hidden="1"/>
    <col min="4609" max="4609" width="4.44140625" style="345" customWidth="1"/>
    <col min="4610" max="4610" width="66.33203125" style="345" customWidth="1"/>
    <col min="4611" max="4611" width="12.6640625" style="345" customWidth="1"/>
    <col min="4612" max="4612" width="9.109375" style="345" customWidth="1"/>
    <col min="4613" max="4864" width="0" style="345" hidden="1"/>
    <col min="4865" max="4865" width="4.44140625" style="345" customWidth="1"/>
    <col min="4866" max="4866" width="66.33203125" style="345" customWidth="1"/>
    <col min="4867" max="4867" width="12.6640625" style="345" customWidth="1"/>
    <col min="4868" max="4868" width="9.109375" style="345" customWidth="1"/>
    <col min="4869" max="5120" width="0" style="345" hidden="1"/>
    <col min="5121" max="5121" width="4.44140625" style="345" customWidth="1"/>
    <col min="5122" max="5122" width="66.33203125" style="345" customWidth="1"/>
    <col min="5123" max="5123" width="12.6640625" style="345" customWidth="1"/>
    <col min="5124" max="5124" width="9.109375" style="345" customWidth="1"/>
    <col min="5125" max="5376" width="0" style="345" hidden="1"/>
    <col min="5377" max="5377" width="4.44140625" style="345" customWidth="1"/>
    <col min="5378" max="5378" width="66.33203125" style="345" customWidth="1"/>
    <col min="5379" max="5379" width="12.6640625" style="345" customWidth="1"/>
    <col min="5380" max="5380" width="9.109375" style="345" customWidth="1"/>
    <col min="5381" max="5632" width="0" style="345" hidden="1"/>
    <col min="5633" max="5633" width="4.44140625" style="345" customWidth="1"/>
    <col min="5634" max="5634" width="66.33203125" style="345" customWidth="1"/>
    <col min="5635" max="5635" width="12.6640625" style="345" customWidth="1"/>
    <col min="5636" max="5636" width="9.109375" style="345" customWidth="1"/>
    <col min="5637" max="5888" width="0" style="345" hidden="1"/>
    <col min="5889" max="5889" width="4.44140625" style="345" customWidth="1"/>
    <col min="5890" max="5890" width="66.33203125" style="345" customWidth="1"/>
    <col min="5891" max="5891" width="12.6640625" style="345" customWidth="1"/>
    <col min="5892" max="5892" width="9.109375" style="345" customWidth="1"/>
    <col min="5893" max="6144" width="0" style="345" hidden="1"/>
    <col min="6145" max="6145" width="4.44140625" style="345" customWidth="1"/>
    <col min="6146" max="6146" width="66.33203125" style="345" customWidth="1"/>
    <col min="6147" max="6147" width="12.6640625" style="345" customWidth="1"/>
    <col min="6148" max="6148" width="9.109375" style="345" customWidth="1"/>
    <col min="6149" max="6400" width="0" style="345" hidden="1"/>
    <col min="6401" max="6401" width="4.44140625" style="345" customWidth="1"/>
    <col min="6402" max="6402" width="66.33203125" style="345" customWidth="1"/>
    <col min="6403" max="6403" width="12.6640625" style="345" customWidth="1"/>
    <col min="6404" max="6404" width="9.109375" style="345" customWidth="1"/>
    <col min="6405" max="6656" width="0" style="345" hidden="1"/>
    <col min="6657" max="6657" width="4.44140625" style="345" customWidth="1"/>
    <col min="6658" max="6658" width="66.33203125" style="345" customWidth="1"/>
    <col min="6659" max="6659" width="12.6640625" style="345" customWidth="1"/>
    <col min="6660" max="6660" width="9.109375" style="345" customWidth="1"/>
    <col min="6661" max="6912" width="0" style="345" hidden="1"/>
    <col min="6913" max="6913" width="4.44140625" style="345" customWidth="1"/>
    <col min="6914" max="6914" width="66.33203125" style="345" customWidth="1"/>
    <col min="6915" max="6915" width="12.6640625" style="345" customWidth="1"/>
    <col min="6916" max="6916" width="9.109375" style="345" customWidth="1"/>
    <col min="6917" max="7168" width="0" style="345" hidden="1"/>
    <col min="7169" max="7169" width="4.44140625" style="345" customWidth="1"/>
    <col min="7170" max="7170" width="66.33203125" style="345" customWidth="1"/>
    <col min="7171" max="7171" width="12.6640625" style="345" customWidth="1"/>
    <col min="7172" max="7172" width="9.109375" style="345" customWidth="1"/>
    <col min="7173" max="7424" width="0" style="345" hidden="1"/>
    <col min="7425" max="7425" width="4.44140625" style="345" customWidth="1"/>
    <col min="7426" max="7426" width="66.33203125" style="345" customWidth="1"/>
    <col min="7427" max="7427" width="12.6640625" style="345" customWidth="1"/>
    <col min="7428" max="7428" width="9.109375" style="345" customWidth="1"/>
    <col min="7429" max="7680" width="0" style="345" hidden="1"/>
    <col min="7681" max="7681" width="4.44140625" style="345" customWidth="1"/>
    <col min="7682" max="7682" width="66.33203125" style="345" customWidth="1"/>
    <col min="7683" max="7683" width="12.6640625" style="345" customWidth="1"/>
    <col min="7684" max="7684" width="9.109375" style="345" customWidth="1"/>
    <col min="7685" max="7936" width="0" style="345" hidden="1"/>
    <col min="7937" max="7937" width="4.44140625" style="345" customWidth="1"/>
    <col min="7938" max="7938" width="66.33203125" style="345" customWidth="1"/>
    <col min="7939" max="7939" width="12.6640625" style="345" customWidth="1"/>
    <col min="7940" max="7940" width="9.109375" style="345" customWidth="1"/>
    <col min="7941" max="8192" width="0" style="345" hidden="1"/>
    <col min="8193" max="8193" width="4.44140625" style="345" customWidth="1"/>
    <col min="8194" max="8194" width="66.33203125" style="345" customWidth="1"/>
    <col min="8195" max="8195" width="12.6640625" style="345" customWidth="1"/>
    <col min="8196" max="8196" width="9.109375" style="345" customWidth="1"/>
    <col min="8197" max="8448" width="0" style="345" hidden="1"/>
    <col min="8449" max="8449" width="4.44140625" style="345" customWidth="1"/>
    <col min="8450" max="8450" width="66.33203125" style="345" customWidth="1"/>
    <col min="8451" max="8451" width="12.6640625" style="345" customWidth="1"/>
    <col min="8452" max="8452" width="9.109375" style="345" customWidth="1"/>
    <col min="8453" max="8704" width="0" style="345" hidden="1"/>
    <col min="8705" max="8705" width="4.44140625" style="345" customWidth="1"/>
    <col min="8706" max="8706" width="66.33203125" style="345" customWidth="1"/>
    <col min="8707" max="8707" width="12.6640625" style="345" customWidth="1"/>
    <col min="8708" max="8708" width="9.109375" style="345" customWidth="1"/>
    <col min="8709" max="8960" width="0" style="345" hidden="1"/>
    <col min="8961" max="8961" width="4.44140625" style="345" customWidth="1"/>
    <col min="8962" max="8962" width="66.33203125" style="345" customWidth="1"/>
    <col min="8963" max="8963" width="12.6640625" style="345" customWidth="1"/>
    <col min="8964" max="8964" width="9.109375" style="345" customWidth="1"/>
    <col min="8965" max="9216" width="0" style="345" hidden="1"/>
    <col min="9217" max="9217" width="4.44140625" style="345" customWidth="1"/>
    <col min="9218" max="9218" width="66.33203125" style="345" customWidth="1"/>
    <col min="9219" max="9219" width="12.6640625" style="345" customWidth="1"/>
    <col min="9220" max="9220" width="9.109375" style="345" customWidth="1"/>
    <col min="9221" max="9472" width="0" style="345" hidden="1"/>
    <col min="9473" max="9473" width="4.44140625" style="345" customWidth="1"/>
    <col min="9474" max="9474" width="66.33203125" style="345" customWidth="1"/>
    <col min="9475" max="9475" width="12.6640625" style="345" customWidth="1"/>
    <col min="9476" max="9476" width="9.109375" style="345" customWidth="1"/>
    <col min="9477" max="9728" width="0" style="345" hidden="1"/>
    <col min="9729" max="9729" width="4.44140625" style="345" customWidth="1"/>
    <col min="9730" max="9730" width="66.33203125" style="345" customWidth="1"/>
    <col min="9731" max="9731" width="12.6640625" style="345" customWidth="1"/>
    <col min="9732" max="9732" width="9.109375" style="345" customWidth="1"/>
    <col min="9733" max="9984" width="0" style="345" hidden="1"/>
    <col min="9985" max="9985" width="4.44140625" style="345" customWidth="1"/>
    <col min="9986" max="9986" width="66.33203125" style="345" customWidth="1"/>
    <col min="9987" max="9987" width="12.6640625" style="345" customWidth="1"/>
    <col min="9988" max="9988" width="9.109375" style="345" customWidth="1"/>
    <col min="9989" max="10240" width="0" style="345" hidden="1"/>
    <col min="10241" max="10241" width="4.44140625" style="345" customWidth="1"/>
    <col min="10242" max="10242" width="66.33203125" style="345" customWidth="1"/>
    <col min="10243" max="10243" width="12.6640625" style="345" customWidth="1"/>
    <col min="10244" max="10244" width="9.109375" style="345" customWidth="1"/>
    <col min="10245" max="10496" width="0" style="345" hidden="1"/>
    <col min="10497" max="10497" width="4.44140625" style="345" customWidth="1"/>
    <col min="10498" max="10498" width="66.33203125" style="345" customWidth="1"/>
    <col min="10499" max="10499" width="12.6640625" style="345" customWidth="1"/>
    <col min="10500" max="10500" width="9.109375" style="345" customWidth="1"/>
    <col min="10501" max="10752" width="0" style="345" hidden="1"/>
    <col min="10753" max="10753" width="4.44140625" style="345" customWidth="1"/>
    <col min="10754" max="10754" width="66.33203125" style="345" customWidth="1"/>
    <col min="10755" max="10755" width="12.6640625" style="345" customWidth="1"/>
    <col min="10756" max="10756" width="9.109375" style="345" customWidth="1"/>
    <col min="10757" max="11008" width="0" style="345" hidden="1"/>
    <col min="11009" max="11009" width="4.44140625" style="345" customWidth="1"/>
    <col min="11010" max="11010" width="66.33203125" style="345" customWidth="1"/>
    <col min="11011" max="11011" width="12.6640625" style="345" customWidth="1"/>
    <col min="11012" max="11012" width="9.109375" style="345" customWidth="1"/>
    <col min="11013" max="11264" width="0" style="345" hidden="1"/>
    <col min="11265" max="11265" width="4.44140625" style="345" customWidth="1"/>
    <col min="11266" max="11266" width="66.33203125" style="345" customWidth="1"/>
    <col min="11267" max="11267" width="12.6640625" style="345" customWidth="1"/>
    <col min="11268" max="11268" width="9.109375" style="345" customWidth="1"/>
    <col min="11269" max="11520" width="0" style="345" hidden="1"/>
    <col min="11521" max="11521" width="4.44140625" style="345" customWidth="1"/>
    <col min="11522" max="11522" width="66.33203125" style="345" customWidth="1"/>
    <col min="11523" max="11523" width="12.6640625" style="345" customWidth="1"/>
    <col min="11524" max="11524" width="9.109375" style="345" customWidth="1"/>
    <col min="11525" max="11776" width="0" style="345" hidden="1"/>
    <col min="11777" max="11777" width="4.44140625" style="345" customWidth="1"/>
    <col min="11778" max="11778" width="66.33203125" style="345" customWidth="1"/>
    <col min="11779" max="11779" width="12.6640625" style="345" customWidth="1"/>
    <col min="11780" max="11780" width="9.109375" style="345" customWidth="1"/>
    <col min="11781" max="12032" width="0" style="345" hidden="1"/>
    <col min="12033" max="12033" width="4.44140625" style="345" customWidth="1"/>
    <col min="12034" max="12034" width="66.33203125" style="345" customWidth="1"/>
    <col min="12035" max="12035" width="12.6640625" style="345" customWidth="1"/>
    <col min="12036" max="12036" width="9.109375" style="345" customWidth="1"/>
    <col min="12037" max="12288" width="0" style="345" hidden="1"/>
    <col min="12289" max="12289" width="4.44140625" style="345" customWidth="1"/>
    <col min="12290" max="12290" width="66.33203125" style="345" customWidth="1"/>
    <col min="12291" max="12291" width="12.6640625" style="345" customWidth="1"/>
    <col min="12292" max="12292" width="9.109375" style="345" customWidth="1"/>
    <col min="12293" max="12544" width="0" style="345" hidden="1"/>
    <col min="12545" max="12545" width="4.44140625" style="345" customWidth="1"/>
    <col min="12546" max="12546" width="66.33203125" style="345" customWidth="1"/>
    <col min="12547" max="12547" width="12.6640625" style="345" customWidth="1"/>
    <col min="12548" max="12548" width="9.109375" style="345" customWidth="1"/>
    <col min="12549" max="12800" width="0" style="345" hidden="1"/>
    <col min="12801" max="12801" width="4.44140625" style="345" customWidth="1"/>
    <col min="12802" max="12802" width="66.33203125" style="345" customWidth="1"/>
    <col min="12803" max="12803" width="12.6640625" style="345" customWidth="1"/>
    <col min="12804" max="12804" width="9.109375" style="345" customWidth="1"/>
    <col min="12805" max="13056" width="0" style="345" hidden="1"/>
    <col min="13057" max="13057" width="4.44140625" style="345" customWidth="1"/>
    <col min="13058" max="13058" width="66.33203125" style="345" customWidth="1"/>
    <col min="13059" max="13059" width="12.6640625" style="345" customWidth="1"/>
    <col min="13060" max="13060" width="9.109375" style="345" customWidth="1"/>
    <col min="13061" max="13312" width="0" style="345" hidden="1"/>
    <col min="13313" max="13313" width="4.44140625" style="345" customWidth="1"/>
    <col min="13314" max="13314" width="66.33203125" style="345" customWidth="1"/>
    <col min="13315" max="13315" width="12.6640625" style="345" customWidth="1"/>
    <col min="13316" max="13316" width="9.109375" style="345" customWidth="1"/>
    <col min="13317" max="13568" width="0" style="345" hidden="1"/>
    <col min="13569" max="13569" width="4.44140625" style="345" customWidth="1"/>
    <col min="13570" max="13570" width="66.33203125" style="345" customWidth="1"/>
    <col min="13571" max="13571" width="12.6640625" style="345" customWidth="1"/>
    <col min="13572" max="13572" width="9.109375" style="345" customWidth="1"/>
    <col min="13573" max="13824" width="0" style="345" hidden="1"/>
    <col min="13825" max="13825" width="4.44140625" style="345" customWidth="1"/>
    <col min="13826" max="13826" width="66.33203125" style="345" customWidth="1"/>
    <col min="13827" max="13827" width="12.6640625" style="345" customWidth="1"/>
    <col min="13828" max="13828" width="9.109375" style="345" customWidth="1"/>
    <col min="13829" max="14080" width="0" style="345" hidden="1"/>
    <col min="14081" max="14081" width="4.44140625" style="345" customWidth="1"/>
    <col min="14082" max="14082" width="66.33203125" style="345" customWidth="1"/>
    <col min="14083" max="14083" width="12.6640625" style="345" customWidth="1"/>
    <col min="14084" max="14084" width="9.109375" style="345" customWidth="1"/>
    <col min="14085" max="14336" width="0" style="345" hidden="1"/>
    <col min="14337" max="14337" width="4.44140625" style="345" customWidth="1"/>
    <col min="14338" max="14338" width="66.33203125" style="345" customWidth="1"/>
    <col min="14339" max="14339" width="12.6640625" style="345" customWidth="1"/>
    <col min="14340" max="14340" width="9.109375" style="345" customWidth="1"/>
    <col min="14341" max="14592" width="0" style="345" hidden="1"/>
    <col min="14593" max="14593" width="4.44140625" style="345" customWidth="1"/>
    <col min="14594" max="14594" width="66.33203125" style="345" customWidth="1"/>
    <col min="14595" max="14595" width="12.6640625" style="345" customWidth="1"/>
    <col min="14596" max="14596" width="9.109375" style="345" customWidth="1"/>
    <col min="14597" max="14848" width="0" style="345" hidden="1"/>
    <col min="14849" max="14849" width="4.44140625" style="345" customWidth="1"/>
    <col min="14850" max="14850" width="66.33203125" style="345" customWidth="1"/>
    <col min="14851" max="14851" width="12.6640625" style="345" customWidth="1"/>
    <col min="14852" max="14852" width="9.109375" style="345" customWidth="1"/>
    <col min="14853" max="15104" width="0" style="345" hidden="1"/>
    <col min="15105" max="15105" width="4.44140625" style="345" customWidth="1"/>
    <col min="15106" max="15106" width="66.33203125" style="345" customWidth="1"/>
    <col min="15107" max="15107" width="12.6640625" style="345" customWidth="1"/>
    <col min="15108" max="15108" width="9.109375" style="345" customWidth="1"/>
    <col min="15109" max="15360" width="0" style="345" hidden="1"/>
    <col min="15361" max="15361" width="4.44140625" style="345" customWidth="1"/>
    <col min="15362" max="15362" width="66.33203125" style="345" customWidth="1"/>
    <col min="15363" max="15363" width="12.6640625" style="345" customWidth="1"/>
    <col min="15364" max="15364" width="9.109375" style="345" customWidth="1"/>
    <col min="15365" max="15616" width="0" style="345" hidden="1"/>
    <col min="15617" max="15617" width="4.44140625" style="345" customWidth="1"/>
    <col min="15618" max="15618" width="66.33203125" style="345" customWidth="1"/>
    <col min="15619" max="15619" width="12.6640625" style="345" customWidth="1"/>
    <col min="15620" max="15620" width="9.109375" style="345" customWidth="1"/>
    <col min="15621" max="15872" width="0" style="345" hidden="1"/>
    <col min="15873" max="15873" width="4.44140625" style="345" customWidth="1"/>
    <col min="15874" max="15874" width="66.33203125" style="345" customWidth="1"/>
    <col min="15875" max="15875" width="12.6640625" style="345" customWidth="1"/>
    <col min="15876" max="15876" width="9.109375" style="345" customWidth="1"/>
    <col min="15877" max="16128" width="0" style="345" hidden="1"/>
    <col min="16129" max="16129" width="4.44140625" style="345" customWidth="1"/>
    <col min="16130" max="16130" width="66.33203125" style="345" customWidth="1"/>
    <col min="16131" max="16131" width="12.6640625" style="345" customWidth="1"/>
    <col min="16132" max="16132" width="9.109375" style="345" customWidth="1"/>
    <col min="16133" max="16384" width="0" style="345" hidden="1"/>
  </cols>
  <sheetData>
    <row r="1" spans="1:3" ht="17.399999999999999" x14ac:dyDescent="0.25">
      <c r="A1" s="570" t="s">
        <v>653</v>
      </c>
      <c r="B1" s="570"/>
      <c r="C1" s="570"/>
    </row>
    <row r="2" spans="1:3" ht="28.5" customHeight="1" x14ac:dyDescent="0.25">
      <c r="A2" s="394" t="s">
        <v>556</v>
      </c>
      <c r="B2" s="571" t="s">
        <v>654</v>
      </c>
      <c r="C2" s="572"/>
    </row>
    <row r="3" spans="1:3" ht="13.2" x14ac:dyDescent="0.25">
      <c r="A3" s="394" t="s">
        <v>556</v>
      </c>
      <c r="B3" s="391" t="s">
        <v>655</v>
      </c>
      <c r="C3" s="388"/>
    </row>
    <row r="4" spans="1:3" ht="13.2" x14ac:dyDescent="0.25">
      <c r="A4" s="394" t="s">
        <v>556</v>
      </c>
      <c r="B4" s="376" t="s">
        <v>397</v>
      </c>
      <c r="C4" s="388"/>
    </row>
    <row r="5" spans="1:3" ht="13.2" x14ac:dyDescent="0.25">
      <c r="A5" s="394" t="s">
        <v>556</v>
      </c>
      <c r="B5" s="391" t="s">
        <v>656</v>
      </c>
      <c r="C5" s="388"/>
    </row>
    <row r="6" spans="1:3" ht="13.2" x14ac:dyDescent="0.25">
      <c r="A6" s="394" t="s">
        <v>556</v>
      </c>
      <c r="B6" s="391" t="s">
        <v>657</v>
      </c>
      <c r="C6" s="388"/>
    </row>
    <row r="7" spans="1:3" ht="13.2" x14ac:dyDescent="0.25">
      <c r="A7" s="394" t="s">
        <v>556</v>
      </c>
      <c r="B7" s="391" t="s">
        <v>658</v>
      </c>
      <c r="C7" s="388" t="s">
        <v>852</v>
      </c>
    </row>
    <row r="8" spans="1:3" ht="13.2" x14ac:dyDescent="0.25">
      <c r="A8" s="394" t="s">
        <v>556</v>
      </c>
      <c r="B8" s="391" t="s">
        <v>659</v>
      </c>
      <c r="C8" s="388"/>
    </row>
    <row r="9" spans="1:3" ht="13.2" x14ac:dyDescent="0.25">
      <c r="A9" s="394" t="s">
        <v>556</v>
      </c>
      <c r="B9" s="391" t="s">
        <v>660</v>
      </c>
      <c r="C9" s="388" t="s">
        <v>852</v>
      </c>
    </row>
    <row r="10" spans="1:3" ht="13.2" x14ac:dyDescent="0.25">
      <c r="A10" s="394" t="s">
        <v>556</v>
      </c>
      <c r="B10" s="391" t="s">
        <v>31</v>
      </c>
      <c r="C10" s="388"/>
    </row>
    <row r="11" spans="1:3" ht="13.2" x14ac:dyDescent="0.25">
      <c r="A11" s="394" t="s">
        <v>556</v>
      </c>
      <c r="B11" s="391" t="s">
        <v>32</v>
      </c>
      <c r="C11" s="388"/>
    </row>
    <row r="12" spans="1:3" ht="13.2" x14ac:dyDescent="0.25">
      <c r="A12" s="394" t="s">
        <v>556</v>
      </c>
      <c r="B12" s="391" t="s">
        <v>33</v>
      </c>
      <c r="C12" s="388"/>
    </row>
    <row r="13" spans="1:3" ht="13.2" x14ac:dyDescent="0.25">
      <c r="A13" s="394" t="s">
        <v>556</v>
      </c>
      <c r="B13" s="391" t="s">
        <v>34</v>
      </c>
      <c r="C13" s="388" t="s">
        <v>852</v>
      </c>
    </row>
    <row r="14" spans="1:3" ht="13.2" x14ac:dyDescent="0.25">
      <c r="A14" s="394" t="s">
        <v>556</v>
      </c>
      <c r="B14" s="391" t="s">
        <v>35</v>
      </c>
      <c r="C14" s="388"/>
    </row>
    <row r="15" spans="1:3" ht="13.2" x14ac:dyDescent="0.25">
      <c r="A15" s="394" t="s">
        <v>556</v>
      </c>
      <c r="B15" s="391" t="s">
        <v>36</v>
      </c>
      <c r="C15" s="388"/>
    </row>
    <row r="16" spans="1:3" ht="13.2" x14ac:dyDescent="0.25">
      <c r="A16" s="394" t="s">
        <v>556</v>
      </c>
      <c r="B16" s="391" t="s">
        <v>37</v>
      </c>
      <c r="C16" s="388" t="s">
        <v>852</v>
      </c>
    </row>
    <row r="17" spans="1:3" ht="13.2" x14ac:dyDescent="0.25">
      <c r="A17" s="394" t="s">
        <v>556</v>
      </c>
      <c r="B17" s="391" t="s">
        <v>38</v>
      </c>
      <c r="C17" s="388" t="s">
        <v>852</v>
      </c>
    </row>
    <row r="18" spans="1:3" ht="13.2" x14ac:dyDescent="0.25">
      <c r="A18" s="394" t="s">
        <v>556</v>
      </c>
      <c r="B18" s="391" t="s">
        <v>39</v>
      </c>
      <c r="C18" s="388" t="s">
        <v>852</v>
      </c>
    </row>
    <row r="19" spans="1:3" ht="13.2" x14ac:dyDescent="0.25">
      <c r="A19" s="394" t="s">
        <v>556</v>
      </c>
      <c r="B19" s="391" t="s">
        <v>40</v>
      </c>
      <c r="C19" s="388"/>
    </row>
    <row r="20" spans="1:3" ht="13.2" x14ac:dyDescent="0.25">
      <c r="A20" s="394" t="s">
        <v>556</v>
      </c>
      <c r="B20" s="389" t="s">
        <v>41</v>
      </c>
      <c r="C20" s="388"/>
    </row>
    <row r="21" spans="1:3" ht="13.2" x14ac:dyDescent="0.25">
      <c r="B21" s="573"/>
      <c r="C21" s="574"/>
    </row>
    <row r="22" spans="1:3" ht="13.2" x14ac:dyDescent="0.25">
      <c r="B22" s="395"/>
      <c r="C22" s="395"/>
    </row>
    <row r="23" spans="1:3" ht="13.2" x14ac:dyDescent="0.25">
      <c r="A23" s="394" t="s">
        <v>557</v>
      </c>
      <c r="B23" s="393" t="s">
        <v>608</v>
      </c>
    </row>
    <row r="24" spans="1:3" ht="13.2" x14ac:dyDescent="0.25"/>
    <row r="25" spans="1:3" ht="24.75" customHeight="1" x14ac:dyDescent="0.25">
      <c r="A25" s="390" t="s">
        <v>558</v>
      </c>
      <c r="B25" s="392" t="s">
        <v>42</v>
      </c>
      <c r="C25" s="392"/>
    </row>
    <row r="26" spans="1:3" ht="13.2" x14ac:dyDescent="0.25">
      <c r="A26" s="390" t="s">
        <v>558</v>
      </c>
      <c r="B26" s="391" t="s">
        <v>43</v>
      </c>
      <c r="C26" s="388"/>
    </row>
    <row r="27" spans="1:3" ht="13.2" x14ac:dyDescent="0.25">
      <c r="A27" s="390" t="s">
        <v>558</v>
      </c>
      <c r="B27" s="391" t="s">
        <v>44</v>
      </c>
      <c r="C27" s="388"/>
    </row>
    <row r="28" spans="1:3" ht="13.2" x14ac:dyDescent="0.25">
      <c r="A28" s="390" t="s">
        <v>558</v>
      </c>
      <c r="B28" s="391" t="s">
        <v>45</v>
      </c>
      <c r="C28" s="388"/>
    </row>
    <row r="29" spans="1:3" ht="13.2" x14ac:dyDescent="0.25">
      <c r="A29" s="390" t="s">
        <v>558</v>
      </c>
      <c r="B29" s="391" t="s">
        <v>46</v>
      </c>
      <c r="C29" s="388"/>
    </row>
    <row r="30" spans="1:3" ht="13.2" x14ac:dyDescent="0.25">
      <c r="A30" s="390" t="s">
        <v>558</v>
      </c>
      <c r="B30" s="391" t="s">
        <v>733</v>
      </c>
      <c r="C30" s="388"/>
    </row>
    <row r="31" spans="1:3" ht="13.2" x14ac:dyDescent="0.25">
      <c r="A31" s="390" t="s">
        <v>558</v>
      </c>
      <c r="B31" s="391" t="s">
        <v>47</v>
      </c>
      <c r="C31" s="388" t="s">
        <v>852</v>
      </c>
    </row>
    <row r="32" spans="1:3" ht="13.2" x14ac:dyDescent="0.25">
      <c r="A32" s="390" t="s">
        <v>558</v>
      </c>
      <c r="B32" s="391" t="s">
        <v>729</v>
      </c>
      <c r="C32" s="388"/>
    </row>
    <row r="33" spans="1:3" ht="13.2" x14ac:dyDescent="0.25">
      <c r="A33" s="390" t="s">
        <v>558</v>
      </c>
      <c r="B33" s="391" t="s">
        <v>48</v>
      </c>
      <c r="C33" s="388"/>
    </row>
    <row r="34" spans="1:3" ht="13.2" x14ac:dyDescent="0.25">
      <c r="A34" s="390" t="s">
        <v>558</v>
      </c>
      <c r="B34" s="391" t="s">
        <v>49</v>
      </c>
      <c r="C34" s="388" t="s">
        <v>852</v>
      </c>
    </row>
    <row r="35" spans="1:3" ht="13.2" x14ac:dyDescent="0.25">
      <c r="A35" s="390" t="s">
        <v>558</v>
      </c>
      <c r="B35" s="391" t="s">
        <v>50</v>
      </c>
      <c r="C35" s="388" t="s">
        <v>852</v>
      </c>
    </row>
    <row r="36" spans="1:3" ht="13.2" x14ac:dyDescent="0.25">
      <c r="A36" s="390" t="s">
        <v>558</v>
      </c>
      <c r="B36" s="389" t="s">
        <v>200</v>
      </c>
      <c r="C36" s="388"/>
    </row>
    <row r="37" spans="1:3" ht="13.2" x14ac:dyDescent="0.25">
      <c r="B37" s="575"/>
      <c r="C37" s="576"/>
    </row>
    <row r="38" spans="1:3" ht="13.2" x14ac:dyDescent="0.25"/>
    <row r="39" spans="1:3" ht="28.8" x14ac:dyDescent="0.25">
      <c r="B39" s="387" t="s">
        <v>867</v>
      </c>
    </row>
    <row r="40" spans="1:3" ht="13.2" x14ac:dyDescent="0.25"/>
  </sheetData>
  <mergeCells count="4">
    <mergeCell ref="A1:C1"/>
    <mergeCell ref="B2:C2"/>
    <mergeCell ref="B21:C21"/>
    <mergeCell ref="B37:C37"/>
  </mergeCells>
  <pageMargins left="0.75" right="0.75" top="1" bottom="1" header="0.5" footer="0.5"/>
  <pageSetup scale="75" orientation="portrait" r:id="rId1"/>
  <headerFooter alignWithMargins="0">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B10" sqref="B10:I10"/>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ht="17.399999999999999" x14ac:dyDescent="0.25">
      <c r="A1" s="427" t="s">
        <v>674</v>
      </c>
      <c r="B1" s="427"/>
      <c r="C1" s="427"/>
      <c r="D1" s="427"/>
      <c r="E1" s="431"/>
      <c r="F1" s="431"/>
    </row>
    <row r="2" spans="1:6" ht="8.25" customHeight="1" x14ac:dyDescent="0.25"/>
    <row r="3" spans="1:6" ht="28.5" customHeight="1" x14ac:dyDescent="0.25">
      <c r="A3" s="259" t="s">
        <v>305</v>
      </c>
      <c r="B3" s="587" t="s">
        <v>812</v>
      </c>
      <c r="C3" s="587"/>
      <c r="D3" s="587"/>
      <c r="E3" s="588"/>
      <c r="F3" s="588"/>
    </row>
    <row r="4" spans="1:6" ht="37.5" customHeight="1" x14ac:dyDescent="0.25">
      <c r="A4" s="2" t="s">
        <v>305</v>
      </c>
      <c r="B4" s="497"/>
      <c r="C4" s="458"/>
      <c r="D4" s="458"/>
      <c r="E4" s="130" t="s">
        <v>512</v>
      </c>
      <c r="F4" s="125" t="s">
        <v>215</v>
      </c>
    </row>
    <row r="5" spans="1:6" ht="39.75" customHeight="1" x14ac:dyDescent="0.25">
      <c r="A5" s="2" t="s">
        <v>305</v>
      </c>
      <c r="B5" s="486" t="s">
        <v>398</v>
      </c>
      <c r="C5" s="517"/>
      <c r="D5" s="517"/>
      <c r="E5" s="122"/>
      <c r="F5" s="123"/>
    </row>
    <row r="6" spans="1:6" x14ac:dyDescent="0.25">
      <c r="A6" s="2" t="s">
        <v>305</v>
      </c>
      <c r="B6" s="446" t="s">
        <v>675</v>
      </c>
      <c r="C6" s="458"/>
      <c r="D6" s="458"/>
      <c r="E6" s="24"/>
      <c r="F6" s="123"/>
    </row>
    <row r="7" spans="1:6" x14ac:dyDescent="0.25">
      <c r="A7" s="2" t="s">
        <v>305</v>
      </c>
      <c r="B7" s="446" t="s">
        <v>676</v>
      </c>
      <c r="C7" s="458"/>
      <c r="D7" s="458"/>
      <c r="E7" s="24"/>
      <c r="F7" s="123"/>
    </row>
    <row r="8" spans="1:6" ht="24.75" customHeight="1" x14ac:dyDescent="0.25">
      <c r="A8" s="2" t="s">
        <v>305</v>
      </c>
      <c r="B8" s="446" t="s">
        <v>677</v>
      </c>
      <c r="C8" s="458"/>
      <c r="D8" s="458"/>
      <c r="E8" s="24"/>
      <c r="F8" s="123"/>
    </row>
    <row r="9" spans="1:6" x14ac:dyDescent="0.25">
      <c r="A9" s="2" t="s">
        <v>305</v>
      </c>
      <c r="B9" s="446" t="s">
        <v>678</v>
      </c>
      <c r="C9" s="458"/>
      <c r="D9" s="458"/>
      <c r="E9" s="24"/>
      <c r="F9" s="123"/>
    </row>
    <row r="10" spans="1:6" x14ac:dyDescent="0.25">
      <c r="A10" s="2" t="s">
        <v>305</v>
      </c>
      <c r="B10" s="446" t="s">
        <v>679</v>
      </c>
      <c r="C10" s="458"/>
      <c r="D10" s="458"/>
      <c r="E10" s="24"/>
      <c r="F10" s="123"/>
    </row>
    <row r="11" spans="1:6" x14ac:dyDescent="0.25">
      <c r="A11" s="2" t="s">
        <v>305</v>
      </c>
      <c r="B11" s="446" t="s">
        <v>680</v>
      </c>
      <c r="C11" s="458"/>
      <c r="D11" s="458"/>
      <c r="E11" s="124"/>
      <c r="F11" s="124"/>
    </row>
    <row r="12" spans="1:6" x14ac:dyDescent="0.25">
      <c r="A12" s="2" t="s">
        <v>305</v>
      </c>
      <c r="B12" s="446" t="s">
        <v>681</v>
      </c>
      <c r="C12" s="458"/>
      <c r="D12" s="458"/>
      <c r="E12" s="124"/>
      <c r="F12" s="124"/>
    </row>
    <row r="13" spans="1:6" ht="9.75" customHeight="1" x14ac:dyDescent="0.25"/>
    <row r="14" spans="1:6" x14ac:dyDescent="0.25">
      <c r="A14" s="2" t="s">
        <v>304</v>
      </c>
      <c r="B14" s="577" t="s">
        <v>513</v>
      </c>
      <c r="C14" s="448"/>
      <c r="D14" s="448"/>
      <c r="E14" s="533"/>
      <c r="F14" s="533"/>
    </row>
    <row r="15" spans="1:6" x14ac:dyDescent="0.25">
      <c r="A15" s="2" t="s">
        <v>304</v>
      </c>
      <c r="B15" s="247" t="s">
        <v>508</v>
      </c>
      <c r="C15" s="88"/>
      <c r="D15" s="6"/>
      <c r="E15" s="158"/>
      <c r="F15" s="158"/>
    </row>
    <row r="16" spans="1:6" x14ac:dyDescent="0.25">
      <c r="A16" s="2" t="s">
        <v>304</v>
      </c>
      <c r="B16" s="7" t="s">
        <v>682</v>
      </c>
      <c r="C16" s="88"/>
    </row>
    <row r="17" spans="1:3" x14ac:dyDescent="0.25">
      <c r="A17" s="2" t="s">
        <v>304</v>
      </c>
      <c r="B17" s="7" t="s">
        <v>683</v>
      </c>
      <c r="C17" s="88"/>
    </row>
    <row r="18" spans="1:3" x14ac:dyDescent="0.25">
      <c r="A18" s="2" t="s">
        <v>304</v>
      </c>
      <c r="B18" s="7" t="s">
        <v>276</v>
      </c>
      <c r="C18" s="88"/>
    </row>
    <row r="19" spans="1:3" x14ac:dyDescent="0.25">
      <c r="A19" s="2" t="s">
        <v>304</v>
      </c>
      <c r="B19" s="7" t="s">
        <v>277</v>
      </c>
      <c r="C19" s="88"/>
    </row>
    <row r="20" spans="1:3" ht="26.4" x14ac:dyDescent="0.25">
      <c r="A20" s="2" t="s">
        <v>304</v>
      </c>
      <c r="B20" s="237" t="s">
        <v>509</v>
      </c>
      <c r="C20" s="88"/>
    </row>
    <row r="21" spans="1:3" x14ac:dyDescent="0.25">
      <c r="A21" s="2" t="s">
        <v>304</v>
      </c>
      <c r="B21" s="7" t="s">
        <v>278</v>
      </c>
      <c r="C21" s="88"/>
    </row>
    <row r="22" spans="1:3" x14ac:dyDescent="0.25">
      <c r="A22" s="2" t="s">
        <v>304</v>
      </c>
      <c r="B22" s="7" t="s">
        <v>279</v>
      </c>
      <c r="C22" s="88"/>
    </row>
    <row r="23" spans="1:3" x14ac:dyDescent="0.25">
      <c r="A23" s="2" t="s">
        <v>304</v>
      </c>
      <c r="B23" s="7" t="s">
        <v>280</v>
      </c>
      <c r="C23" s="88"/>
    </row>
    <row r="24" spans="1:3" x14ac:dyDescent="0.25">
      <c r="A24" s="2" t="s">
        <v>304</v>
      </c>
      <c r="B24" s="231" t="s">
        <v>510</v>
      </c>
      <c r="C24" s="88"/>
    </row>
    <row r="25" spans="1:3" x14ac:dyDescent="0.25">
      <c r="A25" s="2" t="s">
        <v>304</v>
      </c>
      <c r="B25" s="7" t="s">
        <v>281</v>
      </c>
      <c r="C25" s="88"/>
    </row>
    <row r="26" spans="1:3" x14ac:dyDescent="0.25">
      <c r="A26" s="2" t="s">
        <v>304</v>
      </c>
      <c r="B26" s="7" t="s">
        <v>282</v>
      </c>
      <c r="C26" s="88"/>
    </row>
    <row r="27" spans="1:3" x14ac:dyDescent="0.25">
      <c r="A27" s="2" t="s">
        <v>304</v>
      </c>
      <c r="B27" s="7" t="s">
        <v>283</v>
      </c>
      <c r="C27" s="88"/>
    </row>
    <row r="28" spans="1:3" x14ac:dyDescent="0.25">
      <c r="A28" s="2" t="s">
        <v>304</v>
      </c>
      <c r="B28" s="7" t="s">
        <v>284</v>
      </c>
      <c r="C28" s="88"/>
    </row>
    <row r="29" spans="1:3" x14ac:dyDescent="0.25">
      <c r="A29" s="2" t="s">
        <v>304</v>
      </c>
      <c r="B29" s="7" t="s">
        <v>285</v>
      </c>
      <c r="C29" s="88"/>
    </row>
    <row r="30" spans="1:3" x14ac:dyDescent="0.25">
      <c r="A30" s="2" t="s">
        <v>304</v>
      </c>
      <c r="B30" s="7" t="s">
        <v>286</v>
      </c>
      <c r="C30" s="88"/>
    </row>
    <row r="31" spans="1:3" x14ac:dyDescent="0.25">
      <c r="A31" s="2" t="s">
        <v>304</v>
      </c>
      <c r="B31" s="7" t="s">
        <v>287</v>
      </c>
      <c r="C31" s="88"/>
    </row>
    <row r="32" spans="1:3" x14ac:dyDescent="0.25">
      <c r="A32" s="2" t="s">
        <v>304</v>
      </c>
      <c r="B32" s="7" t="s">
        <v>288</v>
      </c>
      <c r="C32" s="88"/>
    </row>
    <row r="33" spans="1:8" x14ac:dyDescent="0.25">
      <c r="A33" s="2" t="s">
        <v>304</v>
      </c>
      <c r="B33" s="7" t="s">
        <v>289</v>
      </c>
      <c r="C33" s="88"/>
    </row>
    <row r="34" spans="1:8" x14ac:dyDescent="0.25">
      <c r="A34" s="2" t="s">
        <v>304</v>
      </c>
      <c r="B34" s="7" t="s">
        <v>290</v>
      </c>
      <c r="C34" s="88"/>
    </row>
    <row r="35" spans="1:8" x14ac:dyDescent="0.25">
      <c r="A35" s="2" t="s">
        <v>304</v>
      </c>
      <c r="B35" s="7" t="s">
        <v>291</v>
      </c>
      <c r="C35" s="88"/>
    </row>
    <row r="36" spans="1:8" ht="9" customHeight="1" x14ac:dyDescent="0.25"/>
    <row r="37" spans="1:8" x14ac:dyDescent="0.25">
      <c r="A37" s="2" t="s">
        <v>303</v>
      </c>
      <c r="B37" s="582" t="s">
        <v>609</v>
      </c>
      <c r="C37" s="484"/>
      <c r="D37" s="484"/>
      <c r="E37" s="583"/>
      <c r="F37" s="584"/>
      <c r="G37" s="186"/>
    </row>
    <row r="38" spans="1:8" s="126" customFormat="1" ht="26.4" x14ac:dyDescent="0.25">
      <c r="A38" s="2" t="s">
        <v>303</v>
      </c>
      <c r="B38" s="127"/>
      <c r="C38" s="581" t="s">
        <v>517</v>
      </c>
      <c r="D38" s="581"/>
      <c r="E38" s="128" t="s">
        <v>519</v>
      </c>
      <c r="F38" s="585" t="s">
        <v>518</v>
      </c>
      <c r="G38" s="586"/>
      <c r="H38" s="129"/>
    </row>
    <row r="39" spans="1:8" x14ac:dyDescent="0.25">
      <c r="A39" s="2" t="s">
        <v>303</v>
      </c>
      <c r="B39" s="79" t="s">
        <v>514</v>
      </c>
      <c r="C39" s="579"/>
      <c r="D39" s="580"/>
      <c r="E39" s="200"/>
      <c r="F39" s="449"/>
      <c r="G39" s="451"/>
      <c r="H39" s="48"/>
    </row>
    <row r="40" spans="1:8" x14ac:dyDescent="0.25">
      <c r="A40" s="2" t="s">
        <v>303</v>
      </c>
      <c r="B40" s="79" t="s">
        <v>515</v>
      </c>
      <c r="C40" s="579"/>
      <c r="D40" s="580"/>
      <c r="E40" s="200"/>
      <c r="F40" s="449"/>
      <c r="G40" s="451"/>
      <c r="H40" s="48"/>
    </row>
    <row r="41" spans="1:8" x14ac:dyDescent="0.25">
      <c r="A41" s="2" t="s">
        <v>303</v>
      </c>
      <c r="B41" s="79" t="s">
        <v>516</v>
      </c>
      <c r="C41" s="579"/>
      <c r="D41" s="580"/>
      <c r="E41" s="200"/>
      <c r="F41" s="449"/>
      <c r="G41" s="451"/>
      <c r="H41" s="48"/>
    </row>
    <row r="42" spans="1:8" ht="9" customHeight="1" x14ac:dyDescent="0.25"/>
    <row r="43" spans="1:8" ht="26.25" customHeight="1" x14ac:dyDescent="0.25">
      <c r="A43" s="2" t="s">
        <v>302</v>
      </c>
      <c r="B43" s="577" t="s">
        <v>487</v>
      </c>
      <c r="C43" s="448"/>
      <c r="D43" s="448"/>
      <c r="E43" s="448"/>
      <c r="F43" s="448"/>
    </row>
    <row r="44" spans="1:8" x14ac:dyDescent="0.25">
      <c r="A44" s="2" t="s">
        <v>302</v>
      </c>
      <c r="B44" s="7" t="s">
        <v>292</v>
      </c>
      <c r="C44" s="88"/>
    </row>
    <row r="45" spans="1:8" x14ac:dyDescent="0.25">
      <c r="A45" s="2" t="s">
        <v>302</v>
      </c>
      <c r="B45" s="7" t="s">
        <v>293</v>
      </c>
      <c r="C45" s="88"/>
    </row>
    <row r="46" spans="1:8" x14ac:dyDescent="0.25">
      <c r="A46" s="2" t="s">
        <v>302</v>
      </c>
      <c r="B46" s="7" t="s">
        <v>294</v>
      </c>
      <c r="C46" s="88"/>
    </row>
    <row r="47" spans="1:8" ht="26.4" x14ac:dyDescent="0.25">
      <c r="A47" s="2" t="s">
        <v>302</v>
      </c>
      <c r="B47" s="7" t="s">
        <v>295</v>
      </c>
      <c r="C47" s="88"/>
    </row>
    <row r="48" spans="1:8" x14ac:dyDescent="0.25">
      <c r="A48" s="2" t="s">
        <v>302</v>
      </c>
      <c r="B48" s="7" t="s">
        <v>296</v>
      </c>
      <c r="C48" s="88"/>
    </row>
    <row r="49" spans="1:4" ht="27.75" customHeight="1" x14ac:dyDescent="0.25">
      <c r="A49" s="2" t="s">
        <v>302</v>
      </c>
      <c r="B49" s="7" t="s">
        <v>297</v>
      </c>
      <c r="C49" s="88"/>
    </row>
    <row r="50" spans="1:4" ht="24.75" customHeight="1" x14ac:dyDescent="0.25">
      <c r="A50" s="2" t="s">
        <v>302</v>
      </c>
      <c r="B50" s="7" t="s">
        <v>298</v>
      </c>
      <c r="C50" s="88"/>
    </row>
    <row r="51" spans="1:4" x14ac:dyDescent="0.25">
      <c r="A51" s="2" t="s">
        <v>302</v>
      </c>
      <c r="B51" s="7" t="s">
        <v>299</v>
      </c>
      <c r="C51" s="88"/>
    </row>
    <row r="52" spans="1:4" x14ac:dyDescent="0.25">
      <c r="A52" s="2" t="s">
        <v>302</v>
      </c>
      <c r="B52" s="7" t="s">
        <v>300</v>
      </c>
      <c r="C52" s="88"/>
    </row>
    <row r="53" spans="1:4" x14ac:dyDescent="0.25">
      <c r="A53" s="2" t="s">
        <v>302</v>
      </c>
      <c r="B53" s="231" t="s">
        <v>122</v>
      </c>
      <c r="C53" s="88"/>
    </row>
    <row r="54" spans="1:4" x14ac:dyDescent="0.25">
      <c r="A54" s="2" t="s">
        <v>302</v>
      </c>
      <c r="B54" s="251" t="s">
        <v>123</v>
      </c>
      <c r="C54" s="88"/>
    </row>
    <row r="55" spans="1:4" ht="15.75" customHeight="1" x14ac:dyDescent="0.25">
      <c r="A55" s="2" t="s">
        <v>302</v>
      </c>
      <c r="B55" s="131" t="s">
        <v>301</v>
      </c>
      <c r="C55" s="88"/>
      <c r="D55" s="26"/>
    </row>
    <row r="56" spans="1:4" ht="13.5" customHeight="1" x14ac:dyDescent="0.25">
      <c r="A56" s="2"/>
      <c r="B56" s="260"/>
      <c r="C56" s="257"/>
      <c r="D56" s="26"/>
    </row>
    <row r="57" spans="1:4" ht="3.75" customHeight="1" x14ac:dyDescent="0.25">
      <c r="A57" s="2"/>
      <c r="B57" s="578"/>
      <c r="C57" s="578"/>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topLeftCell="A28" zoomScaleNormal="100" workbookViewId="0">
      <selection activeCell="C49" sqref="C49"/>
    </sheetView>
  </sheetViews>
  <sheetFormatPr defaultColWidth="0" defaultRowHeight="13.2" zeroHeight="1" x14ac:dyDescent="0.25"/>
  <cols>
    <col min="1" max="1" width="3.88671875" style="1" customWidth="1"/>
    <col min="2" max="2" width="29.33203125" customWidth="1"/>
    <col min="3" max="5" width="18.6640625" customWidth="1"/>
    <col min="6" max="6" width="0.6640625" customWidth="1"/>
  </cols>
  <sheetData>
    <row r="1" spans="1:5" ht="17.399999999999999" x14ac:dyDescent="0.25">
      <c r="A1" s="427" t="s">
        <v>488</v>
      </c>
      <c r="B1" s="427"/>
      <c r="C1" s="427"/>
      <c r="D1" s="427"/>
      <c r="E1" s="427"/>
    </row>
    <row r="2" spans="1:5" ht="17.399999999999999" x14ac:dyDescent="0.25">
      <c r="A2" s="252"/>
      <c r="B2" s="252"/>
      <c r="C2" s="252"/>
      <c r="D2" s="252"/>
      <c r="E2" s="252"/>
    </row>
    <row r="3" spans="1:5" s="225" customFormat="1" x14ac:dyDescent="0.25">
      <c r="A3" s="211" t="s">
        <v>599</v>
      </c>
      <c r="B3" s="256" t="s">
        <v>118</v>
      </c>
      <c r="C3" s="256"/>
      <c r="D3" s="256"/>
      <c r="E3" s="256"/>
    </row>
    <row r="4" spans="1:5" x14ac:dyDescent="0.25"/>
    <row r="5" spans="1:5" ht="27.75" customHeight="1" x14ac:dyDescent="0.25">
      <c r="B5" s="577" t="s">
        <v>813</v>
      </c>
      <c r="C5" s="577"/>
      <c r="D5" s="577"/>
      <c r="E5" s="577"/>
    </row>
    <row r="6" spans="1:5" s="186" customFormat="1" x14ac:dyDescent="0.25">
      <c r="A6" s="185"/>
      <c r="B6" s="67"/>
      <c r="C6" s="67"/>
      <c r="D6" s="67"/>
      <c r="E6" s="67"/>
    </row>
    <row r="7" spans="1:5" s="186" customFormat="1" ht="38.25" customHeight="1" x14ac:dyDescent="0.25">
      <c r="A7" s="263"/>
      <c r="B7" s="597" t="s">
        <v>814</v>
      </c>
      <c r="C7" s="447"/>
      <c r="D7" s="447"/>
      <c r="E7" s="447"/>
    </row>
    <row r="8" spans="1:5" s="186" customFormat="1" x14ac:dyDescent="0.25">
      <c r="A8" s="185"/>
      <c r="B8" s="258"/>
      <c r="C8" s="67"/>
      <c r="D8" s="90"/>
      <c r="E8" s="192"/>
    </row>
    <row r="9" spans="1:5" x14ac:dyDescent="0.25">
      <c r="A9" s="2"/>
      <c r="B9" s="2"/>
      <c r="C9" s="2"/>
      <c r="D9" s="2"/>
      <c r="E9" s="2"/>
    </row>
    <row r="10" spans="1:5" ht="117" customHeight="1" x14ac:dyDescent="0.25">
      <c r="A10" s="211" t="s">
        <v>502</v>
      </c>
      <c r="B10" s="593" t="s">
        <v>815</v>
      </c>
      <c r="C10" s="447"/>
      <c r="D10" s="447"/>
      <c r="E10" s="447"/>
    </row>
    <row r="11" spans="1:5" x14ac:dyDescent="0.25">
      <c r="A11" s="2"/>
      <c r="C11" s="52"/>
      <c r="D11" s="2"/>
      <c r="E11" s="2"/>
    </row>
    <row r="12" spans="1:5" x14ac:dyDescent="0.25">
      <c r="A12" s="2" t="s">
        <v>502</v>
      </c>
      <c r="B12" s="116"/>
      <c r="C12" s="135" t="s">
        <v>489</v>
      </c>
      <c r="D12" s="135" t="s">
        <v>215</v>
      </c>
    </row>
    <row r="13" spans="1:5" ht="26.4" x14ac:dyDescent="0.25">
      <c r="A13" s="2" t="s">
        <v>502</v>
      </c>
      <c r="B13" s="89" t="s">
        <v>404</v>
      </c>
      <c r="C13" s="137">
        <v>55976</v>
      </c>
      <c r="D13" s="137">
        <v>55976</v>
      </c>
    </row>
    <row r="14" spans="1:5" ht="39.6" x14ac:dyDescent="0.25">
      <c r="A14" s="2" t="s">
        <v>502</v>
      </c>
      <c r="B14" s="89" t="s">
        <v>405</v>
      </c>
      <c r="C14" s="137"/>
      <c r="D14" s="137"/>
    </row>
    <row r="15" spans="1:5" ht="26.4" x14ac:dyDescent="0.25">
      <c r="A15" s="2" t="s">
        <v>502</v>
      </c>
      <c r="B15" s="89" t="s">
        <v>406</v>
      </c>
      <c r="C15" s="137"/>
      <c r="D15" s="137"/>
    </row>
    <row r="16" spans="1:5" ht="26.4" x14ac:dyDescent="0.25">
      <c r="A16" s="2" t="s">
        <v>502</v>
      </c>
      <c r="B16" s="89" t="s">
        <v>407</v>
      </c>
      <c r="C16" s="137"/>
      <c r="D16" s="137"/>
    </row>
    <row r="17" spans="1:5" ht="26.4" x14ac:dyDescent="0.25">
      <c r="A17" s="2" t="s">
        <v>502</v>
      </c>
      <c r="B17" s="7" t="s">
        <v>408</v>
      </c>
      <c r="C17" s="137">
        <v>55976</v>
      </c>
      <c r="D17" s="137">
        <v>55976</v>
      </c>
    </row>
    <row r="18" spans="1:5" x14ac:dyDescent="0.25">
      <c r="A18" s="2"/>
      <c r="B18" s="136"/>
      <c r="C18" s="138"/>
      <c r="D18" s="139"/>
    </row>
    <row r="19" spans="1:5" x14ac:dyDescent="0.25">
      <c r="A19" s="2" t="s">
        <v>502</v>
      </c>
      <c r="B19" s="7" t="s">
        <v>244</v>
      </c>
      <c r="C19" s="137">
        <f>556+286</f>
        <v>842</v>
      </c>
      <c r="D19" s="137">
        <f>556+286</f>
        <v>842</v>
      </c>
    </row>
    <row r="20" spans="1:5" x14ac:dyDescent="0.25">
      <c r="A20" s="2"/>
      <c r="B20" s="136"/>
      <c r="C20" s="138"/>
      <c r="D20" s="139"/>
    </row>
    <row r="21" spans="1:5" ht="26.4" x14ac:dyDescent="0.25">
      <c r="A21" s="2" t="s">
        <v>502</v>
      </c>
      <c r="B21" s="7" t="s">
        <v>245</v>
      </c>
      <c r="C21" s="137">
        <f>C22+C23</f>
        <v>16826</v>
      </c>
      <c r="D21" s="137">
        <f>D22+D23</f>
        <v>16826</v>
      </c>
    </row>
    <row r="22" spans="1:5" ht="26.4" x14ac:dyDescent="0.25">
      <c r="A22" s="2" t="s">
        <v>502</v>
      </c>
      <c r="B22" s="7" t="s">
        <v>246</v>
      </c>
      <c r="C22" s="137">
        <v>8350</v>
      </c>
      <c r="D22" s="137">
        <v>8350</v>
      </c>
    </row>
    <row r="23" spans="1:5" ht="26.4" x14ac:dyDescent="0.25">
      <c r="A23" s="2" t="s">
        <v>502</v>
      </c>
      <c r="B23" s="7" t="s">
        <v>247</v>
      </c>
      <c r="C23" s="137">
        <v>8476</v>
      </c>
      <c r="D23" s="137">
        <v>8476</v>
      </c>
    </row>
    <row r="24" spans="1:5" x14ac:dyDescent="0.25"/>
    <row r="25" spans="1:5" ht="38.25" customHeight="1" x14ac:dyDescent="0.25">
      <c r="A25" s="2" t="s">
        <v>502</v>
      </c>
      <c r="B25" s="413" t="s">
        <v>248</v>
      </c>
      <c r="C25" s="415"/>
      <c r="D25" s="140"/>
    </row>
    <row r="26" spans="1:5" x14ac:dyDescent="0.25">
      <c r="A26" s="2"/>
      <c r="B26" s="48"/>
      <c r="C26" s="48"/>
      <c r="D26" s="141"/>
    </row>
    <row r="27" spans="1:5" x14ac:dyDescent="0.25">
      <c r="A27" s="2" t="s">
        <v>502</v>
      </c>
      <c r="B27" s="594" t="s">
        <v>249</v>
      </c>
      <c r="C27" s="474"/>
      <c r="D27" s="474"/>
      <c r="E27" s="595"/>
    </row>
    <row r="28" spans="1:5" x14ac:dyDescent="0.25">
      <c r="A28" s="2"/>
      <c r="B28" s="470"/>
      <c r="C28" s="589"/>
      <c r="D28" s="589"/>
      <c r="E28" s="596"/>
    </row>
    <row r="29" spans="1:5" x14ac:dyDescent="0.25"/>
    <row r="30" spans="1:5" x14ac:dyDescent="0.25">
      <c r="A30" s="2" t="s">
        <v>250</v>
      </c>
      <c r="B30" s="478"/>
      <c r="C30" s="465"/>
      <c r="D30" s="30" t="s">
        <v>491</v>
      </c>
      <c r="E30" s="30" t="s">
        <v>492</v>
      </c>
    </row>
    <row r="31" spans="1:5" ht="25.5" customHeight="1" x14ac:dyDescent="0.25">
      <c r="A31" s="2" t="s">
        <v>250</v>
      </c>
      <c r="B31" s="590" t="s">
        <v>490</v>
      </c>
      <c r="C31" s="591"/>
      <c r="D31" s="124">
        <v>14</v>
      </c>
      <c r="E31" s="124">
        <v>18</v>
      </c>
    </row>
    <row r="32" spans="1:5" x14ac:dyDescent="0.25"/>
    <row r="33" spans="1:5" x14ac:dyDescent="0.25">
      <c r="A33" s="2" t="s">
        <v>251</v>
      </c>
      <c r="B33" s="478"/>
      <c r="C33" s="465"/>
      <c r="D33" s="30" t="s">
        <v>434</v>
      </c>
      <c r="E33" s="30" t="s">
        <v>435</v>
      </c>
    </row>
    <row r="34" spans="1:5" ht="27.75" customHeight="1" x14ac:dyDescent="0.25">
      <c r="A34" s="2" t="s">
        <v>251</v>
      </c>
      <c r="B34" s="590" t="s">
        <v>254</v>
      </c>
      <c r="C34" s="591"/>
      <c r="D34" s="88"/>
      <c r="E34" s="88" t="s">
        <v>852</v>
      </c>
    </row>
    <row r="35" spans="1:5" x14ac:dyDescent="0.25"/>
    <row r="36" spans="1:5" x14ac:dyDescent="0.25">
      <c r="A36" s="2" t="s">
        <v>252</v>
      </c>
      <c r="D36" s="30" t="s">
        <v>434</v>
      </c>
      <c r="E36" s="30" t="s">
        <v>435</v>
      </c>
    </row>
    <row r="37" spans="1:5" ht="28.5" customHeight="1" x14ac:dyDescent="0.25">
      <c r="A37" s="2" t="s">
        <v>252</v>
      </c>
      <c r="B37" s="463" t="s">
        <v>119</v>
      </c>
      <c r="C37" s="592"/>
      <c r="D37" s="88"/>
      <c r="E37" s="88" t="s">
        <v>852</v>
      </c>
    </row>
    <row r="38" spans="1:5" ht="28.5" customHeight="1" x14ac:dyDescent="0.25">
      <c r="A38" s="2" t="s">
        <v>252</v>
      </c>
      <c r="B38" s="463"/>
      <c r="C38" s="592"/>
      <c r="D38" s="88" t="s">
        <v>121</v>
      </c>
      <c r="E38" s="254"/>
    </row>
    <row r="39" spans="1:5" ht="28.5" customHeight="1" x14ac:dyDescent="0.25">
      <c r="A39" s="2" t="s">
        <v>252</v>
      </c>
      <c r="B39" s="463" t="s">
        <v>120</v>
      </c>
      <c r="C39" s="592"/>
      <c r="D39" s="279"/>
      <c r="E39" s="254"/>
    </row>
    <row r="40" spans="1:5" x14ac:dyDescent="0.25">
      <c r="B40" s="566"/>
      <c r="C40" s="566"/>
      <c r="D40" s="566"/>
      <c r="E40" s="566"/>
    </row>
    <row r="41" spans="1:5" ht="19.5" customHeight="1" x14ac:dyDescent="0.25">
      <c r="A41" s="2" t="s">
        <v>253</v>
      </c>
      <c r="B41" s="484" t="s">
        <v>493</v>
      </c>
      <c r="C41" s="589"/>
      <c r="D41" s="589"/>
      <c r="E41" s="589"/>
    </row>
    <row r="42" spans="1:5" ht="26.4" x14ac:dyDescent="0.25">
      <c r="A42" s="2" t="s">
        <v>253</v>
      </c>
      <c r="B42" s="116"/>
      <c r="C42" s="121" t="s">
        <v>494</v>
      </c>
      <c r="D42" s="121" t="s">
        <v>495</v>
      </c>
      <c r="E42" s="121" t="s">
        <v>496</v>
      </c>
    </row>
    <row r="43" spans="1:5" x14ac:dyDescent="0.25">
      <c r="A43" s="2" t="s">
        <v>253</v>
      </c>
      <c r="B43" s="8" t="s">
        <v>497</v>
      </c>
      <c r="C43" s="140">
        <v>1908</v>
      </c>
      <c r="D43" s="140">
        <v>1908</v>
      </c>
      <c r="E43" s="140">
        <v>1906</v>
      </c>
    </row>
    <row r="44" spans="1:5" x14ac:dyDescent="0.25">
      <c r="A44" s="2" t="s">
        <v>253</v>
      </c>
      <c r="B44" s="8" t="s">
        <v>498</v>
      </c>
      <c r="C44" s="142">
        <v>8350</v>
      </c>
      <c r="D44" s="142">
        <v>0</v>
      </c>
      <c r="E44" s="140">
        <v>6350</v>
      </c>
    </row>
    <row r="45" spans="1:5" x14ac:dyDescent="0.25">
      <c r="A45" s="2" t="s">
        <v>253</v>
      </c>
      <c r="B45" s="8" t="s">
        <v>499</v>
      </c>
      <c r="C45" s="142">
        <v>8476</v>
      </c>
      <c r="D45" s="140">
        <v>7342</v>
      </c>
      <c r="E45" s="140">
        <v>8476</v>
      </c>
    </row>
    <row r="46" spans="1:5" ht="52.8" x14ac:dyDescent="0.25">
      <c r="A46" s="2" t="s">
        <v>253</v>
      </c>
      <c r="B46" s="248" t="s">
        <v>511</v>
      </c>
      <c r="C46" s="142"/>
      <c r="D46" s="142"/>
      <c r="E46" s="140"/>
    </row>
    <row r="47" spans="1:5" x14ac:dyDescent="0.25">
      <c r="A47" s="2" t="s">
        <v>253</v>
      </c>
      <c r="B47" s="8" t="s">
        <v>500</v>
      </c>
      <c r="C47" s="140">
        <v>640</v>
      </c>
      <c r="D47" s="140">
        <v>174</v>
      </c>
      <c r="E47" s="140">
        <v>174</v>
      </c>
    </row>
    <row r="48" spans="1:5" x14ac:dyDescent="0.25">
      <c r="A48" s="2" t="s">
        <v>253</v>
      </c>
      <c r="B48" s="8" t="s">
        <v>501</v>
      </c>
      <c r="C48" s="140">
        <v>842</v>
      </c>
      <c r="D48" s="140">
        <v>842</v>
      </c>
      <c r="E48" s="140">
        <v>842</v>
      </c>
    </row>
    <row r="49" spans="1:3" x14ac:dyDescent="0.25"/>
    <row r="50" spans="1:3" x14ac:dyDescent="0.25"/>
    <row r="51" spans="1:3" x14ac:dyDescent="0.25">
      <c r="A51" s="2" t="s">
        <v>352</v>
      </c>
      <c r="B51" s="587" t="s">
        <v>559</v>
      </c>
      <c r="C51" s="587"/>
    </row>
    <row r="52" spans="1:3" ht="26.4" x14ac:dyDescent="0.25">
      <c r="A52" s="2" t="s">
        <v>352</v>
      </c>
      <c r="B52" s="89" t="s">
        <v>685</v>
      </c>
      <c r="C52" s="143">
        <v>2334</v>
      </c>
    </row>
    <row r="53" spans="1:3" ht="26.4" x14ac:dyDescent="0.25">
      <c r="A53" s="2" t="s">
        <v>352</v>
      </c>
      <c r="B53" s="89" t="s">
        <v>688</v>
      </c>
      <c r="C53" s="143"/>
    </row>
    <row r="54" spans="1:3" ht="26.4" x14ac:dyDescent="0.25">
      <c r="A54" s="2" t="s">
        <v>352</v>
      </c>
      <c r="B54" s="89" t="s">
        <v>406</v>
      </c>
      <c r="C54" s="143"/>
    </row>
    <row r="55" spans="1:3" ht="26.4" x14ac:dyDescent="0.25">
      <c r="A55" s="2" t="s">
        <v>352</v>
      </c>
      <c r="B55" s="89" t="s">
        <v>687</v>
      </c>
      <c r="C55" s="143"/>
    </row>
    <row r="56" spans="1:3" ht="26.4" x14ac:dyDescent="0.25">
      <c r="A56" s="2" t="s">
        <v>352</v>
      </c>
      <c r="B56" s="89" t="s">
        <v>686</v>
      </c>
      <c r="C56" s="143">
        <v>2334</v>
      </c>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zoomScaleNormal="100" workbookViewId="0">
      <selection activeCell="F81" sqref="F81"/>
    </sheetView>
  </sheetViews>
  <sheetFormatPr defaultColWidth="0" defaultRowHeight="13.2" zeroHeight="1" x14ac:dyDescent="0.25"/>
  <cols>
    <col min="1" max="1" width="4.6640625" style="1" customWidth="1"/>
    <col min="2" max="2" width="2.5546875" customWidth="1"/>
    <col min="3" max="3" width="41" customWidth="1"/>
    <col min="4" max="6" width="14.33203125" customWidth="1"/>
    <col min="7" max="7" width="9.109375" customWidth="1"/>
  </cols>
  <sheetData>
    <row r="1" spans="1:6" ht="17.399999999999999" x14ac:dyDescent="0.25">
      <c r="A1" s="427" t="s">
        <v>353</v>
      </c>
      <c r="B1" s="427"/>
      <c r="C1" s="427"/>
      <c r="D1" s="427"/>
      <c r="E1" s="427"/>
      <c r="F1" s="427"/>
    </row>
    <row r="2" spans="1:6" x14ac:dyDescent="0.25"/>
    <row r="3" spans="1:6" ht="15.6" x14ac:dyDescent="0.25">
      <c r="B3" s="553" t="s">
        <v>354</v>
      </c>
      <c r="C3" s="532"/>
      <c r="D3" s="532"/>
    </row>
    <row r="4" spans="1:6" ht="116.25" customHeight="1" x14ac:dyDescent="0.25">
      <c r="A4" s="259"/>
      <c r="B4" s="462" t="s">
        <v>875</v>
      </c>
      <c r="C4" s="448"/>
      <c r="D4" s="448"/>
      <c r="E4" s="448"/>
      <c r="F4" s="448"/>
    </row>
    <row r="5" spans="1:6" x14ac:dyDescent="0.25">
      <c r="A5" s="259"/>
      <c r="B5" s="115"/>
      <c r="C5" s="6"/>
      <c r="D5" s="6"/>
      <c r="E5" s="6"/>
      <c r="F5" s="6"/>
    </row>
    <row r="6" spans="1:6" ht="26.4" x14ac:dyDescent="0.25">
      <c r="A6" s="259" t="s">
        <v>311</v>
      </c>
      <c r="B6" s="612"/>
      <c r="C6" s="613"/>
      <c r="D6" s="613"/>
      <c r="E6" s="121" t="s">
        <v>872</v>
      </c>
      <c r="F6" s="128" t="s">
        <v>873</v>
      </c>
    </row>
    <row r="7" spans="1:6" ht="27" customHeight="1" x14ac:dyDescent="0.25">
      <c r="A7" s="2" t="s">
        <v>311</v>
      </c>
      <c r="B7" s="456" t="s">
        <v>177</v>
      </c>
      <c r="C7" s="446"/>
      <c r="D7" s="446"/>
      <c r="E7" s="157" t="s">
        <v>852</v>
      </c>
      <c r="F7" s="157"/>
    </row>
    <row r="8" spans="1:6" x14ac:dyDescent="0.25">
      <c r="A8" s="2"/>
      <c r="B8" s="193"/>
      <c r="C8" s="48"/>
      <c r="D8" s="48"/>
      <c r="E8" s="194"/>
      <c r="F8" s="194"/>
    </row>
    <row r="9" spans="1:6" x14ac:dyDescent="0.25">
      <c r="A9" s="2" t="s">
        <v>313</v>
      </c>
      <c r="B9" s="447" t="s">
        <v>160</v>
      </c>
      <c r="C9" s="447"/>
      <c r="D9" s="447"/>
      <c r="E9" s="447"/>
      <c r="F9" s="447"/>
    </row>
    <row r="10" spans="1:6" x14ac:dyDescent="0.25">
      <c r="A10" s="2" t="s">
        <v>313</v>
      </c>
      <c r="B10" s="611" t="s">
        <v>161</v>
      </c>
      <c r="C10" s="611"/>
      <c r="D10" s="88"/>
    </row>
    <row r="11" spans="1:6" x14ac:dyDescent="0.25">
      <c r="A11" s="2" t="s">
        <v>313</v>
      </c>
      <c r="B11" s="479" t="s">
        <v>162</v>
      </c>
      <c r="C11" s="479"/>
      <c r="D11" s="88"/>
    </row>
    <row r="12" spans="1:6" x14ac:dyDescent="0.25">
      <c r="A12" s="2" t="s">
        <v>313</v>
      </c>
      <c r="B12" s="479" t="s">
        <v>163</v>
      </c>
      <c r="C12" s="479"/>
      <c r="D12" s="88" t="s">
        <v>852</v>
      </c>
    </row>
    <row r="13" spans="1:6" x14ac:dyDescent="0.25"/>
    <row r="14" spans="1:6" ht="57" x14ac:dyDescent="0.25">
      <c r="A14" s="2" t="s">
        <v>311</v>
      </c>
      <c r="B14" s="605"/>
      <c r="C14" s="606"/>
      <c r="D14" s="607"/>
      <c r="E14" s="33" t="s">
        <v>359</v>
      </c>
      <c r="F14" s="33" t="s">
        <v>360</v>
      </c>
    </row>
    <row r="15" spans="1:6" ht="13.8" x14ac:dyDescent="0.25">
      <c r="A15" s="2" t="s">
        <v>311</v>
      </c>
      <c r="B15" s="608" t="s">
        <v>355</v>
      </c>
      <c r="C15" s="609"/>
      <c r="D15" s="609"/>
      <c r="E15" s="609"/>
      <c r="F15" s="610"/>
    </row>
    <row r="16" spans="1:6" x14ac:dyDescent="0.25">
      <c r="A16" s="2" t="s">
        <v>311</v>
      </c>
      <c r="B16" s="413" t="s">
        <v>356</v>
      </c>
      <c r="C16" s="414"/>
      <c r="D16" s="415"/>
      <c r="E16" s="144">
        <f>1548*1114.4348</f>
        <v>1725145.0704000001</v>
      </c>
      <c r="F16" s="144">
        <v>0</v>
      </c>
    </row>
    <row r="17" spans="1:6" ht="26.25" customHeight="1" x14ac:dyDescent="0.25">
      <c r="A17" s="2" t="s">
        <v>311</v>
      </c>
      <c r="B17" s="413" t="s">
        <v>409</v>
      </c>
      <c r="C17" s="414"/>
      <c r="D17" s="415"/>
      <c r="E17" s="144"/>
      <c r="F17" s="144"/>
    </row>
    <row r="18" spans="1:6" ht="40.5" customHeight="1" x14ac:dyDescent="0.25">
      <c r="A18" s="2" t="s">
        <v>311</v>
      </c>
      <c r="B18" s="463" t="s">
        <v>643</v>
      </c>
      <c r="C18" s="614"/>
      <c r="D18" s="592"/>
      <c r="E18" s="144">
        <f>1548*38017.7946</f>
        <v>58851546.040800005</v>
      </c>
      <c r="F18" s="144">
        <f>1298*12108.7519</f>
        <v>15717159.9662</v>
      </c>
    </row>
    <row r="19" spans="1:6" ht="27.75" customHeight="1" x14ac:dyDescent="0.25">
      <c r="A19" s="2" t="s">
        <v>311</v>
      </c>
      <c r="B19" s="413" t="s">
        <v>178</v>
      </c>
      <c r="C19" s="414"/>
      <c r="D19" s="415"/>
      <c r="E19" s="144"/>
      <c r="F19" s="144"/>
    </row>
    <row r="20" spans="1:6" x14ac:dyDescent="0.25">
      <c r="A20" s="2" t="s">
        <v>311</v>
      </c>
      <c r="B20" s="615" t="s">
        <v>453</v>
      </c>
      <c r="C20" s="616"/>
      <c r="D20" s="617"/>
      <c r="E20" s="145">
        <f>SUM(E16:E19)</f>
        <v>60576691.111200005</v>
      </c>
      <c r="F20" s="145">
        <f>SUM(F16:F19)</f>
        <v>15717159.9662</v>
      </c>
    </row>
    <row r="21" spans="1:6" ht="13.8" x14ac:dyDescent="0.25">
      <c r="A21" s="2" t="s">
        <v>311</v>
      </c>
      <c r="B21" s="608" t="s">
        <v>454</v>
      </c>
      <c r="C21" s="609"/>
      <c r="D21" s="609"/>
      <c r="E21" s="609"/>
      <c r="F21" s="610"/>
    </row>
    <row r="22" spans="1:6" x14ac:dyDescent="0.25">
      <c r="A22" s="2" t="s">
        <v>311</v>
      </c>
      <c r="B22" s="413" t="s">
        <v>455</v>
      </c>
      <c r="C22" s="414"/>
      <c r="D22" s="415"/>
      <c r="E22" s="146">
        <f>1548*5000.3411</f>
        <v>7740528.0227999995</v>
      </c>
      <c r="F22" s="146">
        <f>1298*845.4253</f>
        <v>1097362.0393999999</v>
      </c>
    </row>
    <row r="23" spans="1:6" x14ac:dyDescent="0.25">
      <c r="A23" s="2" t="s">
        <v>311</v>
      </c>
      <c r="B23" s="413" t="s">
        <v>689</v>
      </c>
      <c r="C23" s="414"/>
      <c r="D23" s="415"/>
      <c r="E23" s="146">
        <f>1548*1465.44</f>
        <v>2268501.12</v>
      </c>
      <c r="F23" s="116"/>
    </row>
    <row r="24" spans="1:6" ht="25.5" customHeight="1" x14ac:dyDescent="0.25">
      <c r="A24" s="2" t="s">
        <v>311</v>
      </c>
      <c r="B24" s="413" t="s">
        <v>410</v>
      </c>
      <c r="C24" s="414"/>
      <c r="D24" s="415"/>
      <c r="E24" s="146">
        <f>1548*603.2913</f>
        <v>933894.93239999993</v>
      </c>
      <c r="F24" s="147">
        <f>1298*53.698</f>
        <v>69700.004000000001</v>
      </c>
    </row>
    <row r="25" spans="1:6" x14ac:dyDescent="0.25">
      <c r="A25" s="2" t="s">
        <v>311</v>
      </c>
      <c r="B25" s="615" t="s">
        <v>456</v>
      </c>
      <c r="C25" s="616"/>
      <c r="D25" s="617"/>
      <c r="E25" s="145">
        <f>SUM(E22:E24)</f>
        <v>10942924.075199999</v>
      </c>
      <c r="F25" s="145">
        <f>SUM(F22,F24)</f>
        <v>1167062.0433999998</v>
      </c>
    </row>
    <row r="26" spans="1:6" ht="13.8" x14ac:dyDescent="0.25">
      <c r="A26" s="2" t="s">
        <v>311</v>
      </c>
      <c r="B26" s="608" t="s">
        <v>307</v>
      </c>
      <c r="C26" s="609"/>
      <c r="D26" s="609"/>
      <c r="E26" s="609"/>
      <c r="F26" s="610"/>
    </row>
    <row r="27" spans="1:6" x14ac:dyDescent="0.25">
      <c r="A27" s="2" t="s">
        <v>311</v>
      </c>
      <c r="B27" s="449" t="s">
        <v>457</v>
      </c>
      <c r="C27" s="450"/>
      <c r="D27" s="451"/>
      <c r="E27" s="146">
        <f>1548*1718.45</f>
        <v>2660160.6</v>
      </c>
      <c r="F27" s="146">
        <f>1298*349.3</f>
        <v>453391.4</v>
      </c>
    </row>
    <row r="28" spans="1:6" ht="38.25" customHeight="1" x14ac:dyDescent="0.25">
      <c r="A28" s="2" t="s">
        <v>311</v>
      </c>
      <c r="B28" s="449" t="s">
        <v>781</v>
      </c>
      <c r="C28" s="450"/>
      <c r="D28" s="451"/>
      <c r="E28" s="146"/>
      <c r="F28" s="146"/>
    </row>
    <row r="29" spans="1:6" x14ac:dyDescent="0.25">
      <c r="A29" s="2" t="s">
        <v>311</v>
      </c>
      <c r="B29" s="449" t="s">
        <v>458</v>
      </c>
      <c r="C29" s="450"/>
      <c r="D29" s="451"/>
      <c r="E29" s="146"/>
      <c r="F29" s="146"/>
    </row>
    <row r="30" spans="1:6" x14ac:dyDescent="0.25"/>
    <row r="31" spans="1:6" ht="87" customHeight="1" x14ac:dyDescent="0.25">
      <c r="A31" s="2" t="s">
        <v>312</v>
      </c>
      <c r="B31" s="577" t="s">
        <v>124</v>
      </c>
      <c r="C31" s="447"/>
      <c r="D31" s="447"/>
      <c r="E31" s="447"/>
      <c r="F31" s="447"/>
    </row>
    <row r="32" spans="1:6" ht="36" x14ac:dyDescent="0.25">
      <c r="A32" s="2" t="s">
        <v>312</v>
      </c>
      <c r="B32" s="159"/>
      <c r="C32" s="160"/>
      <c r="D32" s="27" t="s">
        <v>459</v>
      </c>
      <c r="E32" s="27" t="s">
        <v>460</v>
      </c>
      <c r="F32" s="27" t="s">
        <v>461</v>
      </c>
    </row>
    <row r="33" spans="1:6" ht="22.8" x14ac:dyDescent="0.25">
      <c r="A33" s="259" t="s">
        <v>312</v>
      </c>
      <c r="B33" s="148" t="s">
        <v>462</v>
      </c>
      <c r="C33" s="149" t="s">
        <v>816</v>
      </c>
      <c r="D33" s="150">
        <v>798</v>
      </c>
      <c r="E33" s="150">
        <v>2818</v>
      </c>
      <c r="F33" s="150">
        <v>26</v>
      </c>
    </row>
    <row r="34" spans="1:6" ht="24.75" customHeight="1" x14ac:dyDescent="0.25">
      <c r="A34" s="2" t="s">
        <v>312</v>
      </c>
      <c r="B34" s="148" t="s">
        <v>463</v>
      </c>
      <c r="C34" s="149" t="s">
        <v>411</v>
      </c>
      <c r="D34" s="150">
        <v>558</v>
      </c>
      <c r="E34" s="150">
        <v>1772</v>
      </c>
      <c r="F34" s="150">
        <v>11</v>
      </c>
    </row>
    <row r="35" spans="1:6" ht="23.4" x14ac:dyDescent="0.25">
      <c r="A35" s="2" t="s">
        <v>312</v>
      </c>
      <c r="B35" s="148" t="s">
        <v>464</v>
      </c>
      <c r="C35" s="149" t="s">
        <v>465</v>
      </c>
      <c r="D35" s="150">
        <v>473</v>
      </c>
      <c r="E35" s="150">
        <v>1548</v>
      </c>
      <c r="F35" s="150">
        <v>9</v>
      </c>
    </row>
    <row r="36" spans="1:6" ht="23.4" x14ac:dyDescent="0.25">
      <c r="A36" s="2" t="s">
        <v>312</v>
      </c>
      <c r="B36" s="148" t="s">
        <v>466</v>
      </c>
      <c r="C36" s="149" t="s">
        <v>412</v>
      </c>
      <c r="D36" s="150">
        <v>473</v>
      </c>
      <c r="E36" s="150">
        <v>1548</v>
      </c>
      <c r="F36" s="150">
        <v>9</v>
      </c>
    </row>
    <row r="37" spans="1:6" ht="23.4" x14ac:dyDescent="0.25">
      <c r="A37" s="2" t="s">
        <v>312</v>
      </c>
      <c r="B37" s="148" t="s">
        <v>467</v>
      </c>
      <c r="C37" s="149" t="s">
        <v>220</v>
      </c>
      <c r="D37" s="150">
        <v>471</v>
      </c>
      <c r="E37" s="150">
        <v>1539</v>
      </c>
      <c r="F37" s="150">
        <v>9</v>
      </c>
    </row>
    <row r="38" spans="1:6" ht="23.4" x14ac:dyDescent="0.25">
      <c r="A38" s="2" t="s">
        <v>312</v>
      </c>
      <c r="B38" s="148" t="s">
        <v>468</v>
      </c>
      <c r="C38" s="149" t="s">
        <v>221</v>
      </c>
      <c r="D38" s="150">
        <v>411</v>
      </c>
      <c r="E38" s="150">
        <v>1356</v>
      </c>
      <c r="F38" s="150">
        <v>9</v>
      </c>
    </row>
    <row r="39" spans="1:6" ht="23.4" x14ac:dyDescent="0.25">
      <c r="A39" s="2" t="s">
        <v>312</v>
      </c>
      <c r="B39" s="148" t="s">
        <v>469</v>
      </c>
      <c r="C39" s="149" t="s">
        <v>222</v>
      </c>
      <c r="D39" s="150">
        <v>391</v>
      </c>
      <c r="E39" s="150">
        <v>1255</v>
      </c>
      <c r="F39" s="150">
        <v>6</v>
      </c>
    </row>
    <row r="40" spans="1:6" ht="34.799999999999997" x14ac:dyDescent="0.25">
      <c r="A40" s="2" t="s">
        <v>312</v>
      </c>
      <c r="B40" s="148" t="s">
        <v>470</v>
      </c>
      <c r="C40" s="149" t="s">
        <v>482</v>
      </c>
      <c r="D40" s="150">
        <v>473</v>
      </c>
      <c r="E40" s="150">
        <v>1548</v>
      </c>
      <c r="F40" s="150">
        <v>9</v>
      </c>
    </row>
    <row r="41" spans="1:6" ht="68.400000000000006" x14ac:dyDescent="0.25">
      <c r="A41" s="2" t="s">
        <v>312</v>
      </c>
      <c r="B41" s="148" t="s">
        <v>471</v>
      </c>
      <c r="C41" s="149" t="s">
        <v>223</v>
      </c>
      <c r="D41" s="151">
        <v>1</v>
      </c>
      <c r="E41" s="151">
        <v>1</v>
      </c>
      <c r="F41" s="151">
        <v>1</v>
      </c>
    </row>
    <row r="42" spans="1:6" ht="46.2" x14ac:dyDescent="0.25">
      <c r="A42" s="2" t="s">
        <v>312</v>
      </c>
      <c r="B42" s="148" t="s">
        <v>472</v>
      </c>
      <c r="C42" s="149" t="s">
        <v>722</v>
      </c>
      <c r="D42" s="152">
        <v>46673</v>
      </c>
      <c r="E42" s="152">
        <v>45295</v>
      </c>
      <c r="F42" s="152">
        <v>29026</v>
      </c>
    </row>
    <row r="43" spans="1:6" ht="23.4" x14ac:dyDescent="0.25">
      <c r="A43" s="2" t="s">
        <v>312</v>
      </c>
      <c r="B43" s="153" t="s">
        <v>473</v>
      </c>
      <c r="C43" s="154" t="s">
        <v>224</v>
      </c>
      <c r="D43" s="152">
        <v>42718</v>
      </c>
      <c r="E43" s="152">
        <v>40964</v>
      </c>
      <c r="F43" s="152">
        <v>25751</v>
      </c>
    </row>
    <row r="44" spans="1:6" ht="36.75" customHeight="1" x14ac:dyDescent="0.25">
      <c r="A44" s="2" t="s">
        <v>312</v>
      </c>
      <c r="B44" s="148" t="s">
        <v>474</v>
      </c>
      <c r="C44" s="149" t="s">
        <v>723</v>
      </c>
      <c r="D44" s="152">
        <v>4656</v>
      </c>
      <c r="E44" s="152">
        <v>5188</v>
      </c>
      <c r="F44" s="152">
        <v>3275</v>
      </c>
    </row>
    <row r="45" spans="1:6" ht="34.799999999999997" x14ac:dyDescent="0.25">
      <c r="A45" s="2" t="s">
        <v>312</v>
      </c>
      <c r="B45" s="148" t="s">
        <v>475</v>
      </c>
      <c r="C45" s="149" t="s">
        <v>225</v>
      </c>
      <c r="D45" s="152">
        <v>3444</v>
      </c>
      <c r="E45" s="152">
        <v>4294</v>
      </c>
      <c r="F45" s="152">
        <v>2719</v>
      </c>
    </row>
    <row r="46" spans="1:6" x14ac:dyDescent="0.25"/>
    <row r="47" spans="1:6" ht="75" customHeight="1" x14ac:dyDescent="0.25">
      <c r="A47" s="2" t="s">
        <v>481</v>
      </c>
      <c r="B47" s="619" t="s">
        <v>644</v>
      </c>
      <c r="C47" s="587"/>
      <c r="D47" s="587"/>
      <c r="E47" s="587"/>
      <c r="F47" s="587"/>
    </row>
    <row r="48" spans="1:6" ht="36" x14ac:dyDescent="0.25">
      <c r="A48" s="2" t="s">
        <v>481</v>
      </c>
      <c r="B48" s="159"/>
      <c r="C48" s="160"/>
      <c r="D48" s="27" t="s">
        <v>459</v>
      </c>
      <c r="E48" s="27" t="s">
        <v>476</v>
      </c>
      <c r="F48" s="27" t="s">
        <v>477</v>
      </c>
    </row>
    <row r="49" spans="1:7" ht="49.5" customHeight="1" x14ac:dyDescent="0.25">
      <c r="A49" s="2" t="s">
        <v>481</v>
      </c>
      <c r="B49" s="148" t="s">
        <v>478</v>
      </c>
      <c r="C49" s="149" t="s">
        <v>226</v>
      </c>
      <c r="D49" s="150">
        <v>207</v>
      </c>
      <c r="E49" s="150">
        <v>895</v>
      </c>
      <c r="F49" s="150">
        <v>5</v>
      </c>
    </row>
    <row r="50" spans="1:7" ht="23.4" x14ac:dyDescent="0.25">
      <c r="A50" s="2" t="s">
        <v>481</v>
      </c>
      <c r="B50" s="148" t="s">
        <v>479</v>
      </c>
      <c r="C50" s="149" t="s">
        <v>378</v>
      </c>
      <c r="D50" s="155">
        <f>(325*12541)/D49</f>
        <v>19689.975845410627</v>
      </c>
      <c r="E50" s="155">
        <f>(1279*12236.25)/E49</f>
        <v>17486.216480446928</v>
      </c>
      <c r="F50" s="155">
        <f>(19*3526.32)/F49</f>
        <v>13400.016</v>
      </c>
    </row>
    <row r="51" spans="1:7" ht="34.799999999999997" x14ac:dyDescent="0.25">
      <c r="A51" s="2" t="s">
        <v>481</v>
      </c>
      <c r="B51" s="148" t="s">
        <v>480</v>
      </c>
      <c r="C51" s="149" t="s">
        <v>379</v>
      </c>
      <c r="D51" s="150">
        <v>0</v>
      </c>
      <c r="E51" s="150">
        <v>0</v>
      </c>
      <c r="F51" s="150">
        <v>0</v>
      </c>
    </row>
    <row r="52" spans="1:7" ht="34.799999999999997" x14ac:dyDescent="0.25">
      <c r="A52" s="2" t="s">
        <v>481</v>
      </c>
      <c r="B52" s="148" t="s">
        <v>159</v>
      </c>
      <c r="C52" s="149" t="s">
        <v>380</v>
      </c>
      <c r="D52" s="155">
        <v>0</v>
      </c>
      <c r="E52" s="155">
        <v>0</v>
      </c>
      <c r="F52" s="155">
        <v>0</v>
      </c>
    </row>
    <row r="53" spans="1:7" x14ac:dyDescent="0.25">
      <c r="A53"/>
    </row>
    <row r="54" spans="1:7" x14ac:dyDescent="0.25">
      <c r="A54" s="2" t="s">
        <v>313</v>
      </c>
      <c r="B54" s="201" t="s">
        <v>114</v>
      </c>
      <c r="C54" s="202"/>
      <c r="D54" s="203"/>
      <c r="E54" s="203"/>
      <c r="F54" s="203"/>
    </row>
    <row r="55" spans="1:7" x14ac:dyDescent="0.25">
      <c r="A55" s="2"/>
      <c r="B55" s="201"/>
      <c r="C55" s="201"/>
      <c r="D55" s="203"/>
      <c r="E55" s="203"/>
      <c r="F55" s="203"/>
    </row>
    <row r="56" spans="1:7" s="225" customFormat="1" ht="27" customHeight="1" x14ac:dyDescent="0.25">
      <c r="A56" s="211"/>
      <c r="B56" s="288"/>
      <c r="C56" s="622" t="s">
        <v>772</v>
      </c>
      <c r="D56" s="598"/>
      <c r="E56" s="598"/>
      <c r="F56" s="598"/>
    </row>
    <row r="57" spans="1:7" s="225" customFormat="1" ht="105.6" x14ac:dyDescent="0.25">
      <c r="A57" s="211"/>
      <c r="B57" s="288"/>
      <c r="C57" s="281" t="s">
        <v>876</v>
      </c>
      <c r="D57" s="289"/>
      <c r="E57" s="289"/>
      <c r="F57" s="289"/>
    </row>
    <row r="58" spans="1:7" s="225" customFormat="1" ht="39.6" x14ac:dyDescent="0.25">
      <c r="A58" s="211"/>
      <c r="B58" s="288"/>
      <c r="C58" s="281" t="s">
        <v>773</v>
      </c>
      <c r="D58" s="289"/>
      <c r="E58" s="289"/>
      <c r="F58" s="289"/>
    </row>
    <row r="59" spans="1:7" s="225" customFormat="1" x14ac:dyDescent="0.25">
      <c r="A59" s="286"/>
      <c r="B59" s="280"/>
      <c r="C59" s="290" t="s">
        <v>774</v>
      </c>
      <c r="D59" s="280"/>
      <c r="E59" s="280"/>
      <c r="F59" s="280"/>
    </row>
    <row r="60" spans="1:7" ht="66" customHeight="1" x14ac:dyDescent="0.25">
      <c r="A60" s="211" t="s">
        <v>314</v>
      </c>
      <c r="B60" s="620" t="s">
        <v>874</v>
      </c>
      <c r="C60" s="620"/>
      <c r="D60" s="620"/>
      <c r="E60" s="620"/>
      <c r="F60" s="304">
        <v>636</v>
      </c>
    </row>
    <row r="61" spans="1:7" s="5" customFormat="1" ht="66" customHeight="1" thickBot="1" x14ac:dyDescent="0.3">
      <c r="A61" s="291" t="s">
        <v>315</v>
      </c>
      <c r="B61" s="618" t="s">
        <v>786</v>
      </c>
      <c r="C61" s="618"/>
      <c r="D61" s="618"/>
      <c r="E61" s="618"/>
      <c r="F61" s="618"/>
      <c r="G61" s="280"/>
    </row>
    <row r="62" spans="1:7" s="5" customFormat="1" ht="66" customHeight="1" x14ac:dyDescent="0.25">
      <c r="A62" s="291"/>
      <c r="B62" s="292"/>
      <c r="C62" s="627" t="s">
        <v>782</v>
      </c>
      <c r="D62" s="625" t="s">
        <v>783</v>
      </c>
      <c r="E62" s="623" t="s">
        <v>784</v>
      </c>
      <c r="F62" s="600" t="s">
        <v>785</v>
      </c>
      <c r="G62" s="280"/>
    </row>
    <row r="63" spans="1:7" s="5" customFormat="1" ht="66" customHeight="1" thickBot="1" x14ac:dyDescent="0.3">
      <c r="A63" s="291" t="s">
        <v>315</v>
      </c>
      <c r="B63" s="280"/>
      <c r="C63" s="628"/>
      <c r="D63" s="626"/>
      <c r="E63" s="624"/>
      <c r="F63" s="601"/>
      <c r="G63" s="280"/>
    </row>
    <row r="64" spans="1:7" s="5" customFormat="1" ht="66" customHeight="1" x14ac:dyDescent="0.25">
      <c r="A64" s="291"/>
      <c r="B64" s="292"/>
      <c r="C64" s="293" t="s">
        <v>775</v>
      </c>
      <c r="D64" s="294">
        <v>284</v>
      </c>
      <c r="E64" s="295">
        <f>D64/F60</f>
        <v>0.44654088050314467</v>
      </c>
      <c r="F64" s="296">
        <v>26175</v>
      </c>
      <c r="G64" s="280"/>
    </row>
    <row r="65" spans="1:256" s="5" customFormat="1" ht="66" customHeight="1" x14ac:dyDescent="0.25">
      <c r="A65" s="291"/>
      <c r="B65" s="292"/>
      <c r="C65" s="297" t="s">
        <v>776</v>
      </c>
      <c r="D65" s="298">
        <v>251</v>
      </c>
      <c r="E65" s="299">
        <f>D65/F60</f>
        <v>0.39465408805031449</v>
      </c>
      <c r="F65" s="300">
        <v>23270</v>
      </c>
      <c r="G65" s="280"/>
    </row>
    <row r="66" spans="1:256" s="5" customFormat="1" ht="66" customHeight="1" x14ac:dyDescent="0.25">
      <c r="A66" s="291"/>
      <c r="B66" s="292"/>
      <c r="C66" s="301" t="s">
        <v>777</v>
      </c>
      <c r="D66" s="298"/>
      <c r="E66" s="299"/>
      <c r="F66" s="300"/>
      <c r="G66" s="280"/>
    </row>
    <row r="67" spans="1:256" s="5" customFormat="1" ht="66" customHeight="1" x14ac:dyDescent="0.25">
      <c r="A67" s="291"/>
      <c r="B67" s="292"/>
      <c r="C67" s="301" t="s">
        <v>778</v>
      </c>
      <c r="D67" s="298"/>
      <c r="E67" s="299"/>
      <c r="F67" s="300"/>
      <c r="G67" s="280"/>
    </row>
    <row r="68" spans="1:256" s="5" customFormat="1" ht="66" customHeight="1" x14ac:dyDescent="0.25">
      <c r="A68" s="291"/>
      <c r="B68" s="292"/>
      <c r="C68" s="302" t="s">
        <v>787</v>
      </c>
      <c r="D68" s="298"/>
      <c r="E68" s="303"/>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c r="AY68" s="300"/>
      <c r="AZ68" s="300"/>
      <c r="BA68" s="300"/>
      <c r="BB68" s="300"/>
      <c r="BC68" s="300"/>
      <c r="BD68" s="300"/>
      <c r="BE68" s="300"/>
      <c r="BF68" s="300"/>
      <c r="BG68" s="300"/>
      <c r="BH68" s="300"/>
      <c r="BI68" s="300"/>
      <c r="BJ68" s="300"/>
      <c r="BK68" s="300"/>
      <c r="BL68" s="300"/>
      <c r="BM68" s="300"/>
      <c r="BN68" s="300"/>
      <c r="BO68" s="300"/>
      <c r="BP68" s="300"/>
      <c r="BQ68" s="300"/>
      <c r="BR68" s="300"/>
      <c r="BS68" s="300"/>
      <c r="BT68" s="300"/>
      <c r="BU68" s="300"/>
      <c r="BV68" s="300"/>
      <c r="BW68" s="300"/>
      <c r="BX68" s="300"/>
      <c r="BY68" s="300"/>
      <c r="BZ68" s="300"/>
      <c r="CA68" s="300"/>
      <c r="CB68" s="300"/>
      <c r="CC68" s="300"/>
      <c r="CD68" s="300"/>
      <c r="CE68" s="300"/>
      <c r="CF68" s="300"/>
      <c r="CG68" s="300"/>
      <c r="CH68" s="300"/>
      <c r="CI68" s="300"/>
      <c r="CJ68" s="300"/>
      <c r="CK68" s="300"/>
      <c r="CL68" s="300"/>
      <c r="CM68" s="300"/>
      <c r="CN68" s="300"/>
      <c r="CO68" s="300"/>
      <c r="CP68" s="300"/>
      <c r="CQ68" s="300"/>
      <c r="CR68" s="300"/>
      <c r="CS68" s="300"/>
      <c r="CT68" s="300"/>
      <c r="CU68" s="300"/>
      <c r="CV68" s="300"/>
      <c r="CW68" s="300"/>
      <c r="CX68" s="300"/>
      <c r="CY68" s="300"/>
      <c r="CZ68" s="300"/>
      <c r="DA68" s="300"/>
      <c r="DB68" s="300"/>
      <c r="DC68" s="300"/>
      <c r="DD68" s="300"/>
      <c r="DE68" s="300"/>
      <c r="DF68" s="300"/>
      <c r="DG68" s="300"/>
      <c r="DH68" s="300"/>
      <c r="DI68" s="300"/>
      <c r="DJ68" s="300"/>
      <c r="DK68" s="300"/>
      <c r="DL68" s="300"/>
      <c r="DM68" s="300"/>
      <c r="DN68" s="300"/>
      <c r="DO68" s="300"/>
      <c r="DP68" s="300"/>
      <c r="DQ68" s="300"/>
      <c r="DR68" s="300"/>
      <c r="DS68" s="300"/>
      <c r="DT68" s="300"/>
      <c r="DU68" s="300"/>
      <c r="DV68" s="300"/>
      <c r="DW68" s="300"/>
      <c r="DX68" s="300"/>
      <c r="DY68" s="300"/>
      <c r="DZ68" s="300"/>
      <c r="EA68" s="300"/>
      <c r="EB68" s="300"/>
      <c r="EC68" s="300"/>
      <c r="ED68" s="300"/>
      <c r="EE68" s="300"/>
      <c r="EF68" s="300"/>
      <c r="EG68" s="300"/>
      <c r="EH68" s="300"/>
      <c r="EI68" s="300"/>
      <c r="EJ68" s="300"/>
      <c r="EK68" s="300"/>
      <c r="EL68" s="300"/>
      <c r="EM68" s="300"/>
      <c r="EN68" s="300"/>
      <c r="EO68" s="300"/>
      <c r="EP68" s="300"/>
      <c r="EQ68" s="300"/>
      <c r="ER68" s="300"/>
      <c r="ES68" s="300"/>
      <c r="ET68" s="300"/>
      <c r="EU68" s="300"/>
      <c r="EV68" s="300"/>
      <c r="EW68" s="300"/>
      <c r="EX68" s="300"/>
      <c r="EY68" s="300"/>
      <c r="EZ68" s="300"/>
      <c r="FA68" s="300"/>
      <c r="FB68" s="300"/>
      <c r="FC68" s="300"/>
      <c r="FD68" s="300"/>
      <c r="FE68" s="300"/>
      <c r="FF68" s="300"/>
      <c r="FG68" s="300"/>
      <c r="FH68" s="300"/>
      <c r="FI68" s="300"/>
      <c r="FJ68" s="300"/>
      <c r="FK68" s="300"/>
      <c r="FL68" s="300"/>
      <c r="FM68" s="300"/>
      <c r="FN68" s="300"/>
      <c r="FO68" s="300"/>
      <c r="FP68" s="300"/>
      <c r="FQ68" s="300"/>
      <c r="FR68" s="300"/>
      <c r="FS68" s="300"/>
      <c r="FT68" s="300"/>
      <c r="FU68" s="300"/>
      <c r="FV68" s="300"/>
      <c r="FW68" s="300"/>
      <c r="FX68" s="300"/>
      <c r="FY68" s="300"/>
      <c r="FZ68" s="300"/>
      <c r="GA68" s="300"/>
      <c r="GB68" s="300"/>
      <c r="GC68" s="300"/>
      <c r="GD68" s="300"/>
      <c r="GE68" s="300"/>
      <c r="GF68" s="300"/>
      <c r="GG68" s="300"/>
      <c r="GH68" s="300"/>
      <c r="GI68" s="300"/>
      <c r="GJ68" s="300"/>
      <c r="GK68" s="300"/>
      <c r="GL68" s="300"/>
      <c r="GM68" s="300"/>
      <c r="GN68" s="300"/>
      <c r="GO68" s="300"/>
      <c r="GP68" s="300"/>
      <c r="GQ68" s="300"/>
      <c r="GR68" s="300"/>
      <c r="GS68" s="300"/>
      <c r="GT68" s="300"/>
      <c r="GU68" s="300"/>
      <c r="GV68" s="300"/>
      <c r="GW68" s="300"/>
      <c r="GX68" s="300"/>
      <c r="GY68" s="300"/>
      <c r="GZ68" s="300"/>
      <c r="HA68" s="300"/>
      <c r="HB68" s="300"/>
      <c r="HC68" s="300"/>
      <c r="HD68" s="300"/>
      <c r="HE68" s="300"/>
      <c r="HF68" s="300"/>
      <c r="HG68" s="300"/>
      <c r="HH68" s="300"/>
      <c r="HI68" s="300"/>
      <c r="HJ68" s="300"/>
      <c r="HK68" s="300"/>
      <c r="HL68" s="300"/>
      <c r="HM68" s="300"/>
      <c r="HN68" s="300"/>
      <c r="HO68" s="300"/>
      <c r="HP68" s="300"/>
      <c r="HQ68" s="300"/>
      <c r="HR68" s="300"/>
      <c r="HS68" s="300"/>
      <c r="HT68" s="300"/>
      <c r="HU68" s="300"/>
      <c r="HV68" s="300"/>
      <c r="HW68" s="300"/>
      <c r="HX68" s="300"/>
      <c r="HY68" s="300"/>
      <c r="HZ68" s="300"/>
      <c r="IA68" s="300"/>
      <c r="IB68" s="300"/>
      <c r="IC68" s="300"/>
      <c r="ID68" s="300"/>
      <c r="IE68" s="300"/>
      <c r="IF68" s="300"/>
      <c r="IG68" s="300"/>
      <c r="IH68" s="300"/>
      <c r="II68" s="300"/>
      <c r="IJ68" s="300"/>
      <c r="IK68" s="300"/>
      <c r="IL68" s="300"/>
      <c r="IM68" s="300"/>
      <c r="IN68" s="300"/>
      <c r="IO68" s="300"/>
      <c r="IP68" s="300"/>
      <c r="IQ68" s="300"/>
      <c r="IR68" s="300"/>
      <c r="IS68" s="300"/>
      <c r="IT68" s="300"/>
      <c r="IU68" s="300"/>
      <c r="IV68" s="300"/>
    </row>
    <row r="69" spans="1:256" x14ac:dyDescent="0.25">
      <c r="A69" s="2"/>
      <c r="B69" s="10"/>
      <c r="C69" s="10"/>
      <c r="D69" s="10"/>
      <c r="E69" s="10"/>
    </row>
    <row r="70" spans="1:256" ht="27.75" customHeight="1" x14ac:dyDescent="0.25">
      <c r="B70" s="621" t="s">
        <v>710</v>
      </c>
      <c r="C70" s="448"/>
      <c r="D70" s="448"/>
      <c r="E70" s="448"/>
      <c r="F70" s="448"/>
    </row>
    <row r="71" spans="1:256" ht="15.6" x14ac:dyDescent="0.25">
      <c r="B71" s="161"/>
      <c r="C71" s="6"/>
      <c r="D71" s="6"/>
      <c r="E71" s="6"/>
      <c r="F71" s="6"/>
    </row>
    <row r="72" spans="1:256" ht="26.25" customHeight="1" x14ac:dyDescent="0.25">
      <c r="A72" s="2" t="s">
        <v>316</v>
      </c>
      <c r="B72" s="447" t="s">
        <v>115</v>
      </c>
      <c r="C72" s="447"/>
      <c r="D72" s="447"/>
      <c r="E72" s="447"/>
      <c r="F72" s="447"/>
    </row>
    <row r="73" spans="1:256" x14ac:dyDescent="0.25">
      <c r="A73" s="2" t="s">
        <v>316</v>
      </c>
      <c r="B73" s="479" t="s">
        <v>381</v>
      </c>
      <c r="C73" s="479"/>
      <c r="D73" s="479"/>
      <c r="E73" s="200" t="s">
        <v>852</v>
      </c>
    </row>
    <row r="74" spans="1:256" x14ac:dyDescent="0.25">
      <c r="A74" s="2" t="s">
        <v>316</v>
      </c>
      <c r="B74" s="479" t="s">
        <v>382</v>
      </c>
      <c r="C74" s="479"/>
      <c r="D74" s="479"/>
      <c r="E74" s="88" t="s">
        <v>852</v>
      </c>
    </row>
    <row r="75" spans="1:256" x14ac:dyDescent="0.25">
      <c r="A75" s="2" t="s">
        <v>316</v>
      </c>
      <c r="B75" s="479" t="s">
        <v>383</v>
      </c>
      <c r="C75" s="479"/>
      <c r="D75" s="479"/>
      <c r="E75" s="88"/>
    </row>
    <row r="76" spans="1:256" x14ac:dyDescent="0.25"/>
    <row r="77" spans="1:256" ht="40.5" customHeight="1" x14ac:dyDescent="0.25">
      <c r="A77" s="2" t="s">
        <v>316</v>
      </c>
      <c r="B77" s="446" t="s">
        <v>384</v>
      </c>
      <c r="C77" s="446"/>
      <c r="D77" s="446"/>
      <c r="E77" s="446"/>
      <c r="F77" s="124">
        <v>182</v>
      </c>
    </row>
    <row r="78" spans="1:256" x14ac:dyDescent="0.25">
      <c r="B78" s="6"/>
      <c r="C78" s="52"/>
      <c r="D78" s="6"/>
      <c r="E78" s="6"/>
      <c r="F78" s="26"/>
    </row>
    <row r="79" spans="1:256" ht="25.5" customHeight="1" x14ac:dyDescent="0.25">
      <c r="A79" s="2" t="s">
        <v>316</v>
      </c>
      <c r="B79" s="446" t="s">
        <v>385</v>
      </c>
      <c r="C79" s="446"/>
      <c r="D79" s="446"/>
      <c r="E79" s="446"/>
      <c r="F79" s="140">
        <v>38222</v>
      </c>
    </row>
    <row r="80" spans="1:256" x14ac:dyDescent="0.25"/>
    <row r="81" spans="1:6" ht="26.25" customHeight="1" x14ac:dyDescent="0.25">
      <c r="A81" s="2" t="s">
        <v>316</v>
      </c>
      <c r="B81" s="446" t="s">
        <v>662</v>
      </c>
      <c r="C81" s="446"/>
      <c r="D81" s="446"/>
      <c r="E81" s="446"/>
      <c r="F81" s="162">
        <v>6956416</v>
      </c>
    </row>
    <row r="82" spans="1:6" ht="26.25" customHeight="1" x14ac:dyDescent="0.25">
      <c r="A82" s="2"/>
      <c r="B82" s="48"/>
      <c r="C82" s="48"/>
      <c r="D82" s="48"/>
      <c r="E82" s="48"/>
      <c r="F82" s="141"/>
    </row>
    <row r="83" spans="1:6" ht="12.75" customHeight="1" x14ac:dyDescent="0.25">
      <c r="A83" s="2" t="s">
        <v>317</v>
      </c>
      <c r="B83" s="447" t="s">
        <v>711</v>
      </c>
      <c r="C83" s="447"/>
      <c r="D83" s="447"/>
      <c r="E83" s="447"/>
      <c r="F83" s="447"/>
    </row>
    <row r="84" spans="1:6" x14ac:dyDescent="0.25">
      <c r="A84" s="2" t="s">
        <v>317</v>
      </c>
      <c r="B84" s="604" t="s">
        <v>712</v>
      </c>
      <c r="C84" s="464"/>
      <c r="D84" s="465"/>
      <c r="E84" s="135" t="s">
        <v>852</v>
      </c>
    </row>
    <row r="85" spans="1:6" x14ac:dyDescent="0.25">
      <c r="A85" s="2" t="s">
        <v>317</v>
      </c>
      <c r="B85" s="604" t="s">
        <v>167</v>
      </c>
      <c r="C85" s="464"/>
      <c r="D85" s="465"/>
      <c r="E85" s="135"/>
    </row>
    <row r="86" spans="1:6" x14ac:dyDescent="0.25">
      <c r="A86" s="2" t="s">
        <v>317</v>
      </c>
      <c r="B86" s="629" t="s">
        <v>560</v>
      </c>
      <c r="C86" s="630"/>
      <c r="D86" s="439"/>
      <c r="E86" s="23" t="s">
        <v>852</v>
      </c>
    </row>
    <row r="87" spans="1:6" x14ac:dyDescent="0.25">
      <c r="A87" s="2" t="s">
        <v>317</v>
      </c>
      <c r="B87" s="629" t="s">
        <v>561</v>
      </c>
      <c r="C87" s="630"/>
      <c r="D87" s="439"/>
      <c r="E87" s="23" t="s">
        <v>852</v>
      </c>
    </row>
    <row r="88" spans="1:6" x14ac:dyDescent="0.25">
      <c r="A88" s="2" t="s">
        <v>317</v>
      </c>
      <c r="B88" s="594" t="s">
        <v>41</v>
      </c>
      <c r="C88" s="474"/>
      <c r="D88" s="595"/>
      <c r="E88" s="23"/>
    </row>
    <row r="89" spans="1:6" x14ac:dyDescent="0.25">
      <c r="A89" s="2"/>
      <c r="B89" s="470"/>
      <c r="C89" s="589"/>
      <c r="D89" s="589"/>
      <c r="E89" s="64"/>
    </row>
    <row r="90" spans="1:6" x14ac:dyDescent="0.25"/>
    <row r="91" spans="1:6" ht="15.6" x14ac:dyDescent="0.25">
      <c r="B91" s="32" t="s">
        <v>164</v>
      </c>
    </row>
    <row r="92" spans="1:6" ht="12.75" customHeight="1" x14ac:dyDescent="0.25">
      <c r="B92" s="32"/>
    </row>
    <row r="93" spans="1:6" x14ac:dyDescent="0.25">
      <c r="A93" s="2" t="s">
        <v>318</v>
      </c>
      <c r="B93" s="447" t="s">
        <v>663</v>
      </c>
      <c r="C93" s="447"/>
      <c r="D93" s="447"/>
      <c r="E93" s="447"/>
      <c r="F93" s="447"/>
    </row>
    <row r="94" spans="1:6" x14ac:dyDescent="0.25">
      <c r="A94" s="2" t="s">
        <v>318</v>
      </c>
      <c r="B94" s="604" t="s">
        <v>165</v>
      </c>
      <c r="C94" s="464"/>
      <c r="D94" s="465"/>
      <c r="E94" s="135" t="s">
        <v>852</v>
      </c>
    </row>
    <row r="95" spans="1:6" x14ac:dyDescent="0.25">
      <c r="A95" s="2" t="s">
        <v>318</v>
      </c>
      <c r="B95" s="604" t="s">
        <v>166</v>
      </c>
      <c r="C95" s="464"/>
      <c r="D95" s="465"/>
      <c r="E95" s="23" t="s">
        <v>852</v>
      </c>
    </row>
    <row r="96" spans="1:6" x14ac:dyDescent="0.25">
      <c r="A96" s="2" t="s">
        <v>318</v>
      </c>
      <c r="B96" s="604" t="s">
        <v>167</v>
      </c>
      <c r="C96" s="464"/>
      <c r="D96" s="465"/>
      <c r="E96" s="23" t="s">
        <v>852</v>
      </c>
    </row>
    <row r="97" spans="1:6" x14ac:dyDescent="0.25">
      <c r="A97" s="2" t="s">
        <v>318</v>
      </c>
      <c r="B97" s="604" t="s">
        <v>168</v>
      </c>
      <c r="C97" s="464"/>
      <c r="D97" s="465"/>
      <c r="E97" s="23"/>
    </row>
    <row r="98" spans="1:6" x14ac:dyDescent="0.25">
      <c r="A98" s="2" t="s">
        <v>318</v>
      </c>
      <c r="B98" s="629" t="s">
        <v>562</v>
      </c>
      <c r="C98" s="630"/>
      <c r="D98" s="439"/>
      <c r="E98" s="23" t="s">
        <v>852</v>
      </c>
    </row>
    <row r="99" spans="1:6" x14ac:dyDescent="0.25">
      <c r="A99" s="2" t="s">
        <v>318</v>
      </c>
      <c r="B99" s="604" t="s">
        <v>169</v>
      </c>
      <c r="C99" s="464"/>
      <c r="D99" s="465"/>
      <c r="E99" s="23" t="s">
        <v>852</v>
      </c>
    </row>
    <row r="100" spans="1:6" x14ac:dyDescent="0.25">
      <c r="A100" s="2" t="s">
        <v>318</v>
      </c>
      <c r="B100" s="594" t="s">
        <v>41</v>
      </c>
      <c r="C100" s="474"/>
      <c r="D100" s="595"/>
      <c r="E100" s="23"/>
    </row>
    <row r="101" spans="1:6" x14ac:dyDescent="0.25">
      <c r="A101" s="2"/>
      <c r="B101" s="470"/>
      <c r="C101" s="589"/>
      <c r="D101" s="589"/>
      <c r="E101" s="64"/>
    </row>
    <row r="102" spans="1:6" x14ac:dyDescent="0.25"/>
    <row r="103" spans="1:6" x14ac:dyDescent="0.25">
      <c r="A103" s="2" t="s">
        <v>319</v>
      </c>
      <c r="B103" s="556" t="s">
        <v>170</v>
      </c>
      <c r="C103" s="556"/>
      <c r="D103" s="556"/>
      <c r="E103" s="556"/>
      <c r="F103" s="556"/>
    </row>
    <row r="104" spans="1:6" x14ac:dyDescent="0.25">
      <c r="A104" s="2" t="s">
        <v>319</v>
      </c>
      <c r="B104" s="479" t="s">
        <v>171</v>
      </c>
      <c r="C104" s="479"/>
      <c r="D104" s="479"/>
      <c r="E104" s="120">
        <v>43497</v>
      </c>
      <c r="F104" s="163"/>
    </row>
    <row r="105" spans="1:6" x14ac:dyDescent="0.25">
      <c r="A105" s="2" t="s">
        <v>319</v>
      </c>
      <c r="B105" s="479" t="s">
        <v>172</v>
      </c>
      <c r="C105" s="479"/>
      <c r="D105" s="479"/>
      <c r="E105" s="120">
        <v>43497</v>
      </c>
      <c r="F105" s="45"/>
    </row>
    <row r="106" spans="1:6" ht="27" customHeight="1" x14ac:dyDescent="0.25">
      <c r="A106" s="2" t="s">
        <v>319</v>
      </c>
      <c r="B106" s="446" t="s">
        <v>173</v>
      </c>
      <c r="C106" s="446"/>
      <c r="D106" s="446"/>
      <c r="E106" s="88"/>
      <c r="F106" s="45"/>
    </row>
    <row r="107" spans="1:6" x14ac:dyDescent="0.25"/>
    <row r="108" spans="1:6" x14ac:dyDescent="0.25">
      <c r="A108" s="2" t="s">
        <v>320</v>
      </c>
      <c r="B108" s="447" t="s">
        <v>714</v>
      </c>
      <c r="C108" s="447"/>
      <c r="D108" s="447"/>
      <c r="E108" s="447"/>
      <c r="F108" s="447"/>
    </row>
    <row r="109" spans="1:6" x14ac:dyDescent="0.25">
      <c r="A109" s="2" t="s">
        <v>320</v>
      </c>
      <c r="B109" s="41" t="s">
        <v>462</v>
      </c>
      <c r="C109" s="479" t="s">
        <v>713</v>
      </c>
      <c r="D109" s="479"/>
      <c r="E109" s="165">
        <v>43556</v>
      </c>
      <c r="F109" s="164"/>
    </row>
    <row r="110" spans="1:6" x14ac:dyDescent="0.25">
      <c r="A110" s="2" t="s">
        <v>320</v>
      </c>
      <c r="B110" s="497"/>
      <c r="C110" s="497"/>
      <c r="D110" s="166" t="s">
        <v>434</v>
      </c>
      <c r="E110" s="30" t="s">
        <v>435</v>
      </c>
      <c r="F110" s="164"/>
    </row>
    <row r="111" spans="1:6" x14ac:dyDescent="0.25">
      <c r="A111" s="2" t="s">
        <v>320</v>
      </c>
      <c r="B111" s="167" t="s">
        <v>463</v>
      </c>
      <c r="C111" s="79" t="s">
        <v>715</v>
      </c>
      <c r="D111" s="88"/>
      <c r="E111" s="88" t="s">
        <v>852</v>
      </c>
      <c r="F111" s="164"/>
    </row>
    <row r="112" spans="1:6" x14ac:dyDescent="0.25">
      <c r="A112" s="2" t="s">
        <v>320</v>
      </c>
      <c r="B112" s="168"/>
      <c r="C112" s="79" t="s">
        <v>716</v>
      </c>
      <c r="D112" s="169"/>
    </row>
    <row r="113" spans="1:5" x14ac:dyDescent="0.25"/>
    <row r="114" spans="1:5" x14ac:dyDescent="0.25">
      <c r="A114" s="2" t="s">
        <v>321</v>
      </c>
      <c r="B114" s="556" t="s">
        <v>717</v>
      </c>
      <c r="C114" s="556"/>
    </row>
    <row r="115" spans="1:5" x14ac:dyDescent="0.25">
      <c r="A115" s="2" t="s">
        <v>321</v>
      </c>
      <c r="B115" s="479" t="s">
        <v>718</v>
      </c>
      <c r="C115" s="479"/>
      <c r="D115" s="120">
        <v>43586</v>
      </c>
    </row>
    <row r="116" spans="1:5" x14ac:dyDescent="0.25">
      <c r="A116" s="2" t="s">
        <v>321</v>
      </c>
      <c r="B116" s="479" t="s">
        <v>900</v>
      </c>
      <c r="C116" s="479"/>
      <c r="D116" s="170"/>
    </row>
    <row r="117" spans="1:5" x14ac:dyDescent="0.25"/>
    <row r="118" spans="1:5" ht="15.6" x14ac:dyDescent="0.25">
      <c r="B118" s="32" t="s">
        <v>78</v>
      </c>
    </row>
    <row r="119" spans="1:5" ht="12.75" customHeight="1" x14ac:dyDescent="0.25">
      <c r="A119" s="185"/>
      <c r="B119" s="199" t="s">
        <v>664</v>
      </c>
      <c r="C119" s="186"/>
      <c r="D119" s="186"/>
      <c r="E119" s="186"/>
    </row>
    <row r="120" spans="1:5" x14ac:dyDescent="0.25">
      <c r="A120" s="2" t="s">
        <v>322</v>
      </c>
      <c r="B120" s="536" t="s">
        <v>79</v>
      </c>
      <c r="C120" s="536"/>
    </row>
    <row r="121" spans="1:5" x14ac:dyDescent="0.25">
      <c r="A121" s="2" t="s">
        <v>322</v>
      </c>
      <c r="B121" s="471" t="s">
        <v>80</v>
      </c>
      <c r="C121" s="471"/>
      <c r="D121" s="471"/>
    </row>
    <row r="122" spans="1:5" x14ac:dyDescent="0.25">
      <c r="A122" s="2" t="s">
        <v>322</v>
      </c>
      <c r="B122" s="479" t="s">
        <v>81</v>
      </c>
      <c r="C122" s="479"/>
      <c r="D122" s="458"/>
      <c r="E122" s="88" t="s">
        <v>852</v>
      </c>
    </row>
    <row r="123" spans="1:5" x14ac:dyDescent="0.25">
      <c r="A123" s="2" t="s">
        <v>322</v>
      </c>
      <c r="B123" s="479" t="s">
        <v>82</v>
      </c>
      <c r="C123" s="479"/>
      <c r="D123" s="479"/>
      <c r="E123" s="88" t="s">
        <v>852</v>
      </c>
    </row>
    <row r="124" spans="1:5" x14ac:dyDescent="0.25">
      <c r="A124" s="2" t="s">
        <v>322</v>
      </c>
      <c r="B124" s="479" t="s">
        <v>83</v>
      </c>
      <c r="C124" s="479"/>
      <c r="D124" s="479"/>
      <c r="E124" s="88" t="s">
        <v>852</v>
      </c>
    </row>
    <row r="125" spans="1:5" x14ac:dyDescent="0.25"/>
    <row r="126" spans="1:5" x14ac:dyDescent="0.25">
      <c r="A126" s="2" t="s">
        <v>322</v>
      </c>
      <c r="B126" s="479" t="s">
        <v>84</v>
      </c>
      <c r="C126" s="479"/>
      <c r="D126" s="479"/>
      <c r="E126" s="88"/>
    </row>
    <row r="127" spans="1:5" x14ac:dyDescent="0.25">
      <c r="A127" s="2" t="s">
        <v>322</v>
      </c>
      <c r="B127" s="479" t="s">
        <v>611</v>
      </c>
      <c r="C127" s="479"/>
      <c r="D127" s="479"/>
      <c r="E127" s="88"/>
    </row>
    <row r="128" spans="1:5" x14ac:dyDescent="0.25">
      <c r="A128" s="2" t="s">
        <v>322</v>
      </c>
      <c r="B128" s="479" t="s">
        <v>612</v>
      </c>
      <c r="C128" s="479"/>
      <c r="D128" s="479"/>
      <c r="E128" s="88"/>
    </row>
    <row r="129" spans="1:5" x14ac:dyDescent="0.25">
      <c r="A129" s="2" t="s">
        <v>322</v>
      </c>
      <c r="B129" s="479" t="s">
        <v>613</v>
      </c>
      <c r="C129" s="479"/>
      <c r="D129" s="479"/>
      <c r="E129" s="88" t="s">
        <v>852</v>
      </c>
    </row>
    <row r="130" spans="1:5" x14ac:dyDescent="0.25">
      <c r="A130" s="2" t="s">
        <v>322</v>
      </c>
      <c r="B130" s="594" t="s">
        <v>41</v>
      </c>
      <c r="C130" s="474"/>
      <c r="D130" s="595"/>
      <c r="E130" s="8"/>
    </row>
    <row r="131" spans="1:5" x14ac:dyDescent="0.25">
      <c r="A131" s="2"/>
      <c r="B131" s="470"/>
      <c r="C131" s="589"/>
      <c r="D131" s="589"/>
      <c r="E131" s="64"/>
    </row>
    <row r="132" spans="1:5" x14ac:dyDescent="0.25"/>
    <row r="133" spans="1:5" x14ac:dyDescent="0.25">
      <c r="A133" s="2" t="s">
        <v>323</v>
      </c>
      <c r="B133" s="556" t="s">
        <v>614</v>
      </c>
      <c r="C133" s="556"/>
    </row>
    <row r="134" spans="1:5" x14ac:dyDescent="0.25">
      <c r="A134" s="2" t="s">
        <v>323</v>
      </c>
      <c r="B134" s="556" t="s">
        <v>719</v>
      </c>
      <c r="C134" s="532"/>
    </row>
    <row r="135" spans="1:5" x14ac:dyDescent="0.25">
      <c r="A135" s="2" t="s">
        <v>323</v>
      </c>
      <c r="B135" s="479" t="s">
        <v>615</v>
      </c>
      <c r="C135" s="479"/>
      <c r="D135" s="479"/>
      <c r="E135" s="200" t="s">
        <v>852</v>
      </c>
    </row>
    <row r="136" spans="1:5" x14ac:dyDescent="0.25">
      <c r="A136" s="2" t="s">
        <v>323</v>
      </c>
      <c r="B136" s="479" t="s">
        <v>616</v>
      </c>
      <c r="C136" s="479"/>
      <c r="D136" s="479"/>
      <c r="E136" s="88" t="s">
        <v>852</v>
      </c>
    </row>
    <row r="137" spans="1:5" x14ac:dyDescent="0.25">
      <c r="A137" s="2" t="s">
        <v>323</v>
      </c>
      <c r="B137" s="479" t="s">
        <v>617</v>
      </c>
      <c r="C137" s="479"/>
      <c r="D137" s="479"/>
      <c r="E137" s="88" t="s">
        <v>852</v>
      </c>
    </row>
    <row r="138" spans="1:5" x14ac:dyDescent="0.25">
      <c r="A138" s="2" t="s">
        <v>323</v>
      </c>
      <c r="B138" s="479" t="s">
        <v>618</v>
      </c>
      <c r="C138" s="479"/>
      <c r="D138" s="479"/>
      <c r="E138" s="88" t="s">
        <v>852</v>
      </c>
    </row>
    <row r="139" spans="1:5" x14ac:dyDescent="0.25">
      <c r="A139" s="2" t="s">
        <v>323</v>
      </c>
      <c r="B139" s="479" t="s">
        <v>386</v>
      </c>
      <c r="C139" s="479"/>
      <c r="D139" s="479"/>
      <c r="E139" s="88" t="s">
        <v>852</v>
      </c>
    </row>
    <row r="140" spans="1:5" x14ac:dyDescent="0.25">
      <c r="A140" s="2" t="s">
        <v>323</v>
      </c>
      <c r="B140" s="479" t="s">
        <v>619</v>
      </c>
      <c r="C140" s="479"/>
      <c r="D140" s="479"/>
      <c r="E140" s="88"/>
    </row>
    <row r="141" spans="1:5" x14ac:dyDescent="0.25">
      <c r="A141" s="2" t="s">
        <v>323</v>
      </c>
      <c r="B141" s="479" t="s">
        <v>620</v>
      </c>
      <c r="C141" s="479"/>
      <c r="D141" s="479"/>
      <c r="E141" s="88"/>
    </row>
    <row r="142" spans="1:5" x14ac:dyDescent="0.25">
      <c r="A142" s="2" t="s">
        <v>323</v>
      </c>
      <c r="B142" s="594" t="s">
        <v>41</v>
      </c>
      <c r="C142" s="474"/>
      <c r="D142" s="595"/>
      <c r="E142" s="135"/>
    </row>
    <row r="143" spans="1:5" x14ac:dyDescent="0.25">
      <c r="A143" s="2"/>
      <c r="B143" s="470"/>
      <c r="C143" s="589"/>
      <c r="D143" s="589"/>
      <c r="E143" s="64"/>
    </row>
    <row r="144" spans="1:5" x14ac:dyDescent="0.25"/>
    <row r="145" spans="1:6" x14ac:dyDescent="0.25">
      <c r="A145" s="2" t="s">
        <v>324</v>
      </c>
      <c r="B145" s="556" t="s">
        <v>125</v>
      </c>
      <c r="C145" s="532"/>
      <c r="D145" s="532"/>
      <c r="E145" s="532"/>
      <c r="F145" s="532"/>
    </row>
    <row r="146" spans="1:6" x14ac:dyDescent="0.25">
      <c r="A146" s="2" t="s">
        <v>324</v>
      </c>
      <c r="B146" s="603"/>
      <c r="C146" s="603"/>
      <c r="D146" s="172" t="s">
        <v>621</v>
      </c>
      <c r="E146" s="172" t="s">
        <v>622</v>
      </c>
    </row>
    <row r="147" spans="1:6" x14ac:dyDescent="0.25">
      <c r="A147" s="2" t="s">
        <v>324</v>
      </c>
      <c r="B147" s="602" t="s">
        <v>623</v>
      </c>
      <c r="C147" s="602"/>
      <c r="D147" s="135" t="s">
        <v>852</v>
      </c>
      <c r="E147" s="135"/>
    </row>
    <row r="148" spans="1:6" x14ac:dyDescent="0.25">
      <c r="A148" s="2" t="s">
        <v>324</v>
      </c>
      <c r="B148" s="602" t="s">
        <v>624</v>
      </c>
      <c r="C148" s="602"/>
      <c r="D148" s="23"/>
      <c r="E148" s="23"/>
    </row>
    <row r="149" spans="1:6" x14ac:dyDescent="0.25">
      <c r="A149" s="2" t="s">
        <v>324</v>
      </c>
      <c r="B149" s="602" t="s">
        <v>625</v>
      </c>
      <c r="C149" s="602"/>
      <c r="D149" s="23"/>
      <c r="E149" s="23"/>
    </row>
    <row r="150" spans="1:6" x14ac:dyDescent="0.25">
      <c r="A150" s="2" t="s">
        <v>324</v>
      </c>
      <c r="B150" s="602" t="s">
        <v>626</v>
      </c>
      <c r="C150" s="602"/>
      <c r="D150" s="23"/>
      <c r="E150" s="23"/>
    </row>
    <row r="151" spans="1:6" x14ac:dyDescent="0.25">
      <c r="A151" s="2" t="s">
        <v>324</v>
      </c>
      <c r="B151" s="602" t="s">
        <v>627</v>
      </c>
      <c r="C151" s="602"/>
      <c r="D151" s="23"/>
      <c r="E151" s="23"/>
    </row>
    <row r="152" spans="1:6" x14ac:dyDescent="0.25">
      <c r="A152" s="2" t="s">
        <v>324</v>
      </c>
      <c r="B152" s="602" t="s">
        <v>628</v>
      </c>
      <c r="C152" s="602"/>
      <c r="D152" s="23"/>
      <c r="E152" s="156"/>
    </row>
    <row r="153" spans="1:6" x14ac:dyDescent="0.25">
      <c r="A153" s="2" t="s">
        <v>324</v>
      </c>
      <c r="B153" s="602" t="s">
        <v>629</v>
      </c>
      <c r="C153" s="602"/>
      <c r="D153" s="23"/>
      <c r="E153" s="23"/>
    </row>
    <row r="154" spans="1:6" x14ac:dyDescent="0.25">
      <c r="A154" s="2" t="s">
        <v>324</v>
      </c>
      <c r="B154" s="602" t="s">
        <v>754</v>
      </c>
      <c r="C154" s="602"/>
      <c r="D154" s="23"/>
      <c r="E154" s="23"/>
    </row>
    <row r="155" spans="1:6" x14ac:dyDescent="0.25">
      <c r="A155" s="2" t="s">
        <v>324</v>
      </c>
      <c r="B155" s="602" t="s">
        <v>630</v>
      </c>
      <c r="C155" s="602"/>
      <c r="D155" s="135" t="s">
        <v>852</v>
      </c>
      <c r="E155" s="23"/>
    </row>
    <row r="156" spans="1:6" x14ac:dyDescent="0.25">
      <c r="A156" s="2" t="s">
        <v>324</v>
      </c>
      <c r="B156" s="602" t="s">
        <v>631</v>
      </c>
      <c r="C156" s="602"/>
      <c r="D156" s="23"/>
      <c r="E156" s="23"/>
    </row>
    <row r="157" spans="1:6" x14ac:dyDescent="0.25">
      <c r="A157" s="2" t="s">
        <v>324</v>
      </c>
      <c r="B157" s="602" t="s">
        <v>632</v>
      </c>
      <c r="C157" s="602"/>
      <c r="D157" s="23"/>
      <c r="E157" s="23"/>
    </row>
    <row r="158" spans="1:6" x14ac:dyDescent="0.25"/>
    <row r="159" spans="1:6" ht="55.5" customHeight="1" x14ac:dyDescent="0.25">
      <c r="A159" s="211" t="s">
        <v>505</v>
      </c>
      <c r="B159" s="598" t="s">
        <v>506</v>
      </c>
      <c r="C159" s="598"/>
      <c r="D159" s="598"/>
      <c r="E159" s="598"/>
    </row>
    <row r="160" spans="1:6" x14ac:dyDescent="0.25">
      <c r="B160" s="599"/>
      <c r="C160" s="467"/>
      <c r="D160" s="467"/>
      <c r="E160" s="467"/>
    </row>
    <row r="161" spans="2:5" x14ac:dyDescent="0.25">
      <c r="B161" s="467"/>
      <c r="C161" s="467"/>
      <c r="D161" s="467"/>
      <c r="E161" s="467"/>
    </row>
    <row r="162" spans="2:5" x14ac:dyDescent="0.25">
      <c r="B162" s="467"/>
      <c r="C162" s="467"/>
      <c r="D162" s="467"/>
      <c r="E162" s="467"/>
    </row>
    <row r="163" spans="2:5" x14ac:dyDescent="0.25">
      <c r="B163" s="467"/>
      <c r="C163" s="467"/>
      <c r="D163" s="467"/>
      <c r="E163" s="467"/>
    </row>
    <row r="164" spans="2:5" x14ac:dyDescent="0.25"/>
    <row r="165" spans="2:5" x14ac:dyDescent="0.25"/>
    <row r="166" spans="2:5" x14ac:dyDescent="0.25"/>
    <row r="167" spans="2:5" x14ac:dyDescent="0.25"/>
    <row r="168" spans="2:5" x14ac:dyDescent="0.25"/>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topLeftCell="A43" zoomScaleNormal="100" workbookViewId="0">
      <selection activeCell="C43" sqref="C43"/>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427" t="s">
        <v>126</v>
      </c>
      <c r="B1" s="427"/>
      <c r="C1" s="427"/>
      <c r="D1" s="427"/>
      <c r="E1" s="427"/>
      <c r="F1" s="427"/>
      <c r="G1" s="427"/>
      <c r="H1" s="427"/>
      <c r="I1" s="427"/>
      <c r="J1" s="427"/>
      <c r="K1" s="427"/>
    </row>
    <row r="2" spans="1:17" x14ac:dyDescent="0.25"/>
    <row r="3" spans="1:17" ht="38.25" customHeight="1" x14ac:dyDescent="0.25">
      <c r="A3" s="3" t="s">
        <v>155</v>
      </c>
      <c r="B3" s="638" t="s">
        <v>868</v>
      </c>
      <c r="C3" s="639"/>
      <c r="D3" s="639"/>
      <c r="E3" s="639"/>
      <c r="F3" s="639"/>
      <c r="G3" s="639"/>
      <c r="H3" s="639"/>
      <c r="I3" s="639"/>
      <c r="J3" s="639"/>
      <c r="K3" s="639"/>
    </row>
    <row r="4" spans="1:17" ht="66" customHeight="1" x14ac:dyDescent="0.25">
      <c r="B4" s="631" t="s">
        <v>645</v>
      </c>
      <c r="C4" s="631"/>
      <c r="D4" s="631"/>
      <c r="E4" s="631"/>
      <c r="F4" s="631"/>
      <c r="G4" s="631"/>
      <c r="H4" s="631"/>
      <c r="I4" s="631"/>
      <c r="J4" s="631"/>
      <c r="K4" s="631"/>
    </row>
    <row r="5" spans="1:17" s="220" customFormat="1" x14ac:dyDescent="0.25">
      <c r="B5" s="221"/>
      <c r="C5" s="222"/>
      <c r="D5" s="219"/>
      <c r="E5" s="219"/>
      <c r="F5" s="219"/>
      <c r="G5" s="219"/>
      <c r="H5" s="219"/>
      <c r="I5" s="223"/>
      <c r="J5" s="221" t="s">
        <v>697</v>
      </c>
      <c r="K5" s="221" t="s">
        <v>698</v>
      </c>
    </row>
    <row r="6" spans="1:17" s="217" customFormat="1" ht="55.5" customHeight="1" x14ac:dyDescent="0.25">
      <c r="B6" s="218"/>
      <c r="C6" s="631" t="s">
        <v>690</v>
      </c>
      <c r="D6" s="631"/>
      <c r="E6" s="631"/>
      <c r="F6" s="631"/>
      <c r="G6" s="631"/>
      <c r="H6" s="631"/>
      <c r="I6" s="631"/>
      <c r="J6" s="224" t="s">
        <v>699</v>
      </c>
      <c r="K6" s="224" t="s">
        <v>700</v>
      </c>
    </row>
    <row r="7" spans="1:17" s="217" customFormat="1" ht="46.5" customHeight="1" x14ac:dyDescent="0.25">
      <c r="B7" s="218"/>
      <c r="C7" s="631" t="s">
        <v>691</v>
      </c>
      <c r="D7" s="631"/>
      <c r="E7" s="631"/>
      <c r="F7" s="631"/>
      <c r="G7" s="631"/>
      <c r="H7" s="631"/>
      <c r="I7" s="631"/>
      <c r="J7" s="224" t="s">
        <v>699</v>
      </c>
      <c r="K7" s="224" t="s">
        <v>400</v>
      </c>
    </row>
    <row r="8" spans="1:17" s="217" customFormat="1" ht="24.75" customHeight="1" x14ac:dyDescent="0.25">
      <c r="B8" s="218"/>
      <c r="C8" s="631" t="s">
        <v>692</v>
      </c>
      <c r="D8" s="631"/>
      <c r="E8" s="631"/>
      <c r="F8" s="631"/>
      <c r="G8" s="631"/>
      <c r="H8" s="631"/>
      <c r="I8" s="631"/>
      <c r="J8" s="224" t="s">
        <v>699</v>
      </c>
      <c r="K8" s="224" t="s">
        <v>701</v>
      </c>
    </row>
    <row r="9" spans="1:17" s="217" customFormat="1" ht="25.5" customHeight="1" x14ac:dyDescent="0.25">
      <c r="B9" s="218"/>
      <c r="C9" s="631" t="s">
        <v>693</v>
      </c>
      <c r="D9" s="631"/>
      <c r="E9" s="631"/>
      <c r="F9" s="631"/>
      <c r="G9" s="631"/>
      <c r="H9" s="631"/>
      <c r="I9" s="631"/>
      <c r="J9" s="224" t="s">
        <v>699</v>
      </c>
      <c r="K9" s="224" t="s">
        <v>699</v>
      </c>
    </row>
    <row r="10" spans="1:17" s="217" customFormat="1" x14ac:dyDescent="0.25">
      <c r="B10" s="218"/>
      <c r="C10" s="631" t="s">
        <v>694</v>
      </c>
      <c r="D10" s="631"/>
      <c r="E10" s="631"/>
      <c r="F10" s="631"/>
      <c r="G10" s="631"/>
      <c r="H10" s="631"/>
      <c r="I10" s="631"/>
      <c r="J10" s="224" t="s">
        <v>701</v>
      </c>
      <c r="K10" s="224" t="s">
        <v>699</v>
      </c>
    </row>
    <row r="11" spans="1:17" s="217" customFormat="1" x14ac:dyDescent="0.25">
      <c r="B11" s="218"/>
      <c r="C11" s="631" t="s">
        <v>695</v>
      </c>
      <c r="D11" s="631"/>
      <c r="E11" s="631"/>
      <c r="F11" s="631"/>
      <c r="G11" s="631"/>
      <c r="H11" s="631"/>
      <c r="I11" s="631"/>
      <c r="J11" s="224" t="s">
        <v>699</v>
      </c>
      <c r="K11" s="224" t="s">
        <v>699</v>
      </c>
    </row>
    <row r="12" spans="1:17" s="217" customFormat="1" x14ac:dyDescent="0.25">
      <c r="B12" s="218"/>
      <c r="C12" s="631" t="s">
        <v>696</v>
      </c>
      <c r="D12" s="631"/>
      <c r="E12" s="631"/>
      <c r="F12" s="631"/>
      <c r="G12" s="631"/>
      <c r="H12" s="631"/>
      <c r="I12" s="631"/>
      <c r="J12" s="224" t="s">
        <v>699</v>
      </c>
      <c r="K12" s="224" t="s">
        <v>701</v>
      </c>
    </row>
    <row r="13" spans="1:17" ht="12.75" customHeight="1" x14ac:dyDescent="0.25">
      <c r="B13" s="177"/>
      <c r="C13" s="177"/>
      <c r="D13" s="177"/>
      <c r="E13" s="177"/>
      <c r="F13" s="177"/>
      <c r="G13" s="177"/>
      <c r="H13" s="177"/>
      <c r="I13" s="177"/>
      <c r="J13" s="177"/>
      <c r="K13" s="177"/>
      <c r="Q13" s="255"/>
    </row>
    <row r="14" spans="1:17" s="225" customFormat="1" ht="25.5" customHeight="1" x14ac:dyDescent="0.25">
      <c r="B14" s="632" t="s">
        <v>702</v>
      </c>
      <c r="C14" s="633"/>
      <c r="D14" s="633"/>
      <c r="E14" s="633"/>
      <c r="F14" s="633"/>
      <c r="G14" s="633"/>
      <c r="H14" s="633"/>
      <c r="I14" s="633"/>
      <c r="J14" s="633"/>
      <c r="K14" s="633"/>
    </row>
    <row r="15" spans="1:17" s="225" customFormat="1" ht="49.5" customHeight="1" x14ac:dyDescent="0.25">
      <c r="B15" s="632" t="s">
        <v>703</v>
      </c>
      <c r="C15" s="633"/>
      <c r="D15" s="633"/>
      <c r="E15" s="633"/>
      <c r="F15" s="633"/>
      <c r="G15" s="633"/>
      <c r="H15" s="633"/>
      <c r="I15" s="633"/>
      <c r="J15" s="633"/>
      <c r="K15" s="633"/>
    </row>
    <row r="16" spans="1:17" ht="25.5" customHeight="1" x14ac:dyDescent="0.25">
      <c r="B16" s="632" t="s">
        <v>661</v>
      </c>
      <c r="C16" s="632"/>
      <c r="D16" s="632"/>
      <c r="E16" s="632"/>
      <c r="F16" s="632"/>
      <c r="G16" s="632"/>
      <c r="H16" s="632"/>
      <c r="I16" s="632"/>
      <c r="J16" s="632"/>
      <c r="K16" s="632"/>
    </row>
    <row r="17" spans="1:11" ht="64.5" customHeight="1" x14ac:dyDescent="0.25">
      <c r="B17" s="632" t="s">
        <v>116</v>
      </c>
      <c r="C17" s="633"/>
      <c r="D17" s="633"/>
      <c r="E17" s="633"/>
      <c r="F17" s="633"/>
      <c r="G17" s="633"/>
      <c r="H17" s="633"/>
      <c r="I17" s="633"/>
      <c r="J17" s="633"/>
      <c r="K17" s="633"/>
    </row>
    <row r="18" spans="1:11" ht="12.75" customHeight="1" x14ac:dyDescent="0.25">
      <c r="B18" s="634" t="s">
        <v>605</v>
      </c>
      <c r="C18" s="635"/>
      <c r="D18" s="635"/>
      <c r="E18" s="635"/>
      <c r="F18" s="635"/>
      <c r="G18" s="635"/>
      <c r="H18" s="635"/>
      <c r="I18" s="635"/>
      <c r="J18" s="635"/>
      <c r="K18" s="635"/>
    </row>
    <row r="19" spans="1:11" ht="12.75" customHeight="1" x14ac:dyDescent="0.25">
      <c r="B19" s="635"/>
      <c r="C19" s="635"/>
      <c r="D19" s="635"/>
      <c r="E19" s="635"/>
      <c r="F19" s="635"/>
      <c r="G19" s="635"/>
      <c r="H19" s="635"/>
      <c r="I19" s="635"/>
      <c r="J19" s="635"/>
      <c r="K19" s="635"/>
    </row>
    <row r="20" spans="1:11" x14ac:dyDescent="0.25">
      <c r="C20" s="158"/>
      <c r="D20" s="158"/>
      <c r="E20" s="158"/>
      <c r="F20" s="158"/>
      <c r="G20" s="158"/>
      <c r="H20" s="158"/>
      <c r="I20" s="158"/>
      <c r="J20" s="158"/>
      <c r="K20" s="158"/>
    </row>
    <row r="21" spans="1:11" x14ac:dyDescent="0.25">
      <c r="A21" s="3" t="s">
        <v>155</v>
      </c>
      <c r="B21" s="605"/>
      <c r="C21" s="606"/>
      <c r="D21" s="606"/>
      <c r="E21" s="606"/>
      <c r="F21" s="606"/>
      <c r="G21" s="606"/>
      <c r="H21" s="607"/>
      <c r="I21" s="172" t="s">
        <v>127</v>
      </c>
      <c r="J21" s="172" t="s">
        <v>128</v>
      </c>
      <c r="K21" s="172" t="s">
        <v>237</v>
      </c>
    </row>
    <row r="22" spans="1:11" x14ac:dyDescent="0.25">
      <c r="A22" s="3" t="s">
        <v>155</v>
      </c>
      <c r="B22" s="173" t="s">
        <v>129</v>
      </c>
      <c r="C22" s="414" t="s">
        <v>130</v>
      </c>
      <c r="D22" s="414"/>
      <c r="E22" s="414"/>
      <c r="F22" s="414"/>
      <c r="G22" s="414"/>
      <c r="H22" s="415"/>
      <c r="I22" s="99"/>
      <c r="J22" s="99"/>
      <c r="K22" s="99"/>
    </row>
    <row r="23" spans="1:11" x14ac:dyDescent="0.25">
      <c r="A23" s="3" t="s">
        <v>155</v>
      </c>
      <c r="B23" s="173" t="s">
        <v>131</v>
      </c>
      <c r="C23" s="414" t="s">
        <v>132</v>
      </c>
      <c r="D23" s="414"/>
      <c r="E23" s="414"/>
      <c r="F23" s="414"/>
      <c r="G23" s="414"/>
      <c r="H23" s="415"/>
      <c r="I23" s="99"/>
      <c r="J23" s="99"/>
      <c r="K23" s="99"/>
    </row>
    <row r="24" spans="1:11" x14ac:dyDescent="0.25">
      <c r="A24" s="3" t="s">
        <v>155</v>
      </c>
      <c r="B24" s="173" t="s">
        <v>133</v>
      </c>
      <c r="C24" s="414" t="s">
        <v>134</v>
      </c>
      <c r="D24" s="414"/>
      <c r="E24" s="414"/>
      <c r="F24" s="414"/>
      <c r="G24" s="414"/>
      <c r="H24" s="415"/>
      <c r="I24" s="99"/>
      <c r="J24" s="99"/>
      <c r="K24" s="99"/>
    </row>
    <row r="25" spans="1:11" x14ac:dyDescent="0.25">
      <c r="A25" s="3" t="s">
        <v>155</v>
      </c>
      <c r="B25" s="173" t="s">
        <v>135</v>
      </c>
      <c r="C25" s="414" t="s">
        <v>136</v>
      </c>
      <c r="D25" s="414"/>
      <c r="E25" s="414"/>
      <c r="F25" s="414"/>
      <c r="G25" s="414"/>
      <c r="H25" s="415"/>
      <c r="I25" s="99"/>
      <c r="J25" s="99"/>
      <c r="K25" s="99"/>
    </row>
    <row r="26" spans="1:11" ht="14.25" customHeight="1" x14ac:dyDescent="0.25">
      <c r="A26" s="3" t="s">
        <v>155</v>
      </c>
      <c r="B26" s="173" t="s">
        <v>137</v>
      </c>
      <c r="C26" s="414" t="s">
        <v>138</v>
      </c>
      <c r="D26" s="414"/>
      <c r="E26" s="414"/>
      <c r="F26" s="414"/>
      <c r="G26" s="414"/>
      <c r="H26" s="415"/>
      <c r="I26" s="99"/>
      <c r="J26" s="99"/>
      <c r="K26" s="99"/>
    </row>
    <row r="27" spans="1:11" ht="25.5" customHeight="1" x14ac:dyDescent="0.25">
      <c r="A27" s="3" t="s">
        <v>155</v>
      </c>
      <c r="B27" s="174" t="s">
        <v>139</v>
      </c>
      <c r="C27" s="614" t="s">
        <v>117</v>
      </c>
      <c r="D27" s="614"/>
      <c r="E27" s="614"/>
      <c r="F27" s="614"/>
      <c r="G27" s="614"/>
      <c r="H27" s="592"/>
      <c r="I27" s="99"/>
      <c r="J27" s="99"/>
      <c r="K27" s="99"/>
    </row>
    <row r="28" spans="1:11" ht="26.25" customHeight="1" x14ac:dyDescent="0.25">
      <c r="A28" s="3" t="s">
        <v>155</v>
      </c>
      <c r="B28" s="174" t="s">
        <v>140</v>
      </c>
      <c r="C28" s="414" t="s">
        <v>141</v>
      </c>
      <c r="D28" s="414"/>
      <c r="E28" s="414"/>
      <c r="F28" s="414"/>
      <c r="G28" s="414"/>
      <c r="H28" s="415"/>
      <c r="I28" s="99"/>
      <c r="J28" s="99"/>
      <c r="K28" s="99"/>
    </row>
    <row r="29" spans="1:11" x14ac:dyDescent="0.25">
      <c r="A29" s="3" t="s">
        <v>155</v>
      </c>
      <c r="B29" s="173" t="s">
        <v>142</v>
      </c>
      <c r="C29" s="414" t="s">
        <v>143</v>
      </c>
      <c r="D29" s="414"/>
      <c r="E29" s="414"/>
      <c r="F29" s="414"/>
      <c r="G29" s="414"/>
      <c r="H29" s="415"/>
      <c r="I29" s="99"/>
      <c r="J29" s="99"/>
      <c r="K29" s="99"/>
    </row>
    <row r="30" spans="1:11" ht="25.5" customHeight="1" x14ac:dyDescent="0.25">
      <c r="A30" s="3" t="s">
        <v>155</v>
      </c>
      <c r="B30" s="173" t="s">
        <v>144</v>
      </c>
      <c r="C30" s="414" t="s">
        <v>351</v>
      </c>
      <c r="D30" s="414"/>
      <c r="E30" s="414"/>
      <c r="F30" s="414"/>
      <c r="G30" s="414"/>
      <c r="H30" s="415"/>
      <c r="I30" s="99"/>
      <c r="J30" s="99"/>
      <c r="K30" s="99"/>
    </row>
    <row r="31" spans="1:11" ht="25.5" customHeight="1" x14ac:dyDescent="0.25">
      <c r="A31" s="3" t="s">
        <v>155</v>
      </c>
      <c r="B31" s="208" t="s">
        <v>174</v>
      </c>
      <c r="C31" s="486" t="s">
        <v>704</v>
      </c>
      <c r="D31" s="486"/>
      <c r="E31" s="486"/>
      <c r="F31" s="486"/>
      <c r="G31" s="486"/>
      <c r="H31" s="486"/>
      <c r="I31" s="99"/>
      <c r="J31" s="99"/>
      <c r="K31" s="99"/>
    </row>
    <row r="32" spans="1:11" x14ac:dyDescent="0.25"/>
    <row r="33" spans="1:11" x14ac:dyDescent="0.25">
      <c r="A33" s="3" t="s">
        <v>156</v>
      </c>
      <c r="B33" s="531" t="s">
        <v>158</v>
      </c>
      <c r="C33" s="532"/>
      <c r="D33" s="532"/>
      <c r="E33" s="532"/>
      <c r="F33" s="532"/>
      <c r="G33" s="532"/>
      <c r="H33" s="532"/>
      <c r="I33" s="532"/>
      <c r="J33" s="532"/>
      <c r="K33" s="532"/>
    </row>
    <row r="34" spans="1:11" ht="64.5" customHeight="1" x14ac:dyDescent="0.25">
      <c r="B34" s="447" t="s">
        <v>869</v>
      </c>
      <c r="C34" s="448"/>
      <c r="D34" s="448"/>
      <c r="E34" s="448"/>
      <c r="F34" s="448"/>
      <c r="G34" s="448"/>
      <c r="H34" s="448"/>
      <c r="I34" s="448"/>
      <c r="J34" s="448"/>
      <c r="K34" s="448"/>
    </row>
    <row r="35" spans="1:11" x14ac:dyDescent="0.25">
      <c r="B35" s="6"/>
      <c r="C35" s="6"/>
      <c r="D35" s="6"/>
      <c r="E35" s="6"/>
      <c r="F35" s="6"/>
      <c r="G35" s="6"/>
      <c r="H35" s="6"/>
      <c r="I35" s="6"/>
      <c r="J35" s="6"/>
      <c r="K35" s="6"/>
    </row>
    <row r="36" spans="1:11" s="199" customFormat="1" x14ac:dyDescent="0.25">
      <c r="A36" s="86" t="s">
        <v>156</v>
      </c>
      <c r="B36" s="640" t="s">
        <v>788</v>
      </c>
      <c r="C36" s="640"/>
      <c r="D36" s="640"/>
      <c r="E36" s="640"/>
      <c r="F36" s="640"/>
      <c r="G36" s="209"/>
      <c r="H36" s="210" t="s">
        <v>175</v>
      </c>
      <c r="I36" s="226" t="s">
        <v>705</v>
      </c>
      <c r="J36" s="227"/>
      <c r="K36" s="226" t="s">
        <v>706</v>
      </c>
    </row>
    <row r="37" spans="1:11" s="199" customFormat="1" x14ac:dyDescent="0.25">
      <c r="I37" s="228" t="s">
        <v>707</v>
      </c>
      <c r="J37" s="227"/>
      <c r="K37" s="226" t="s">
        <v>176</v>
      </c>
    </row>
    <row r="38" spans="1:11" ht="16.5" customHeight="1" x14ac:dyDescent="0.25">
      <c r="A38" s="3" t="s">
        <v>157</v>
      </c>
      <c r="B38" s="531" t="s">
        <v>145</v>
      </c>
      <c r="C38" s="532"/>
      <c r="D38" s="532"/>
      <c r="E38" s="532"/>
      <c r="F38" s="532"/>
      <c r="G38" s="532"/>
      <c r="H38" s="532"/>
      <c r="I38" s="532"/>
      <c r="J38" s="532"/>
      <c r="K38" s="532"/>
    </row>
    <row r="39" spans="1:11" ht="27" customHeight="1" x14ac:dyDescent="0.25">
      <c r="A39" s="3"/>
      <c r="B39" s="447" t="s">
        <v>870</v>
      </c>
      <c r="C39" s="448"/>
      <c r="D39" s="448"/>
      <c r="E39" s="448"/>
      <c r="F39" s="448"/>
      <c r="G39" s="448"/>
      <c r="H39" s="448"/>
      <c r="I39" s="448"/>
      <c r="J39" s="448"/>
      <c r="K39" s="448"/>
    </row>
    <row r="40" spans="1:11" ht="115.5" customHeight="1" x14ac:dyDescent="0.25">
      <c r="A40" s="3"/>
      <c r="B40" s="636" t="s">
        <v>633</v>
      </c>
      <c r="C40" s="448"/>
      <c r="D40" s="448"/>
      <c r="E40" s="448"/>
      <c r="F40" s="448"/>
      <c r="G40" s="448"/>
      <c r="H40" s="448"/>
      <c r="I40" s="448"/>
      <c r="J40" s="448"/>
      <c r="K40" s="448"/>
    </row>
    <row r="41" spans="1:11" ht="93" customHeight="1" x14ac:dyDescent="0.25">
      <c r="A41" s="3"/>
      <c r="B41" s="636" t="s">
        <v>634</v>
      </c>
      <c r="C41" s="447"/>
      <c r="D41" s="447"/>
      <c r="E41" s="447"/>
      <c r="F41" s="447"/>
      <c r="G41" s="447"/>
      <c r="H41" s="447"/>
      <c r="I41" s="447"/>
      <c r="J41" s="447"/>
      <c r="K41" s="447"/>
    </row>
    <row r="42" spans="1:11" ht="68.25" customHeight="1" x14ac:dyDescent="0.25">
      <c r="A42" s="3"/>
      <c r="B42" s="447" t="s">
        <v>871</v>
      </c>
      <c r="C42" s="448"/>
      <c r="D42" s="448"/>
      <c r="E42" s="448"/>
      <c r="F42" s="448"/>
      <c r="G42" s="448"/>
      <c r="H42" s="448"/>
      <c r="I42" s="448"/>
      <c r="J42" s="448"/>
      <c r="K42" s="448"/>
    </row>
    <row r="43" spans="1:11" x14ac:dyDescent="0.25">
      <c r="A43" s="3"/>
      <c r="B43" s="176"/>
      <c r="C43" s="176"/>
      <c r="D43" s="176"/>
      <c r="E43" s="176"/>
      <c r="F43" s="176"/>
      <c r="G43" s="176"/>
      <c r="H43" s="176"/>
      <c r="I43" s="176"/>
      <c r="J43" s="176"/>
      <c r="K43" s="176"/>
    </row>
    <row r="44" spans="1:11" x14ac:dyDescent="0.25">
      <c r="A44" s="3" t="s">
        <v>157</v>
      </c>
      <c r="B44" s="641" t="s">
        <v>376</v>
      </c>
      <c r="C44" s="505"/>
      <c r="D44" s="505"/>
      <c r="E44" s="505"/>
      <c r="F44" s="505"/>
      <c r="G44" s="505"/>
      <c r="H44" s="505"/>
      <c r="I44" s="505"/>
      <c r="J44" s="505"/>
      <c r="K44" s="505"/>
    </row>
    <row r="45" spans="1:11" x14ac:dyDescent="0.25"/>
    <row r="46" spans="1:11" x14ac:dyDescent="0.25">
      <c r="A46" s="3" t="s">
        <v>157</v>
      </c>
      <c r="B46" s="642" t="s">
        <v>377</v>
      </c>
      <c r="C46" s="642"/>
      <c r="D46" s="642"/>
      <c r="E46" s="642"/>
      <c r="F46" s="642"/>
      <c r="G46" s="642"/>
      <c r="H46" s="642"/>
      <c r="I46" s="642"/>
      <c r="J46" s="642"/>
      <c r="K46" s="642"/>
    </row>
    <row r="47" spans="1:11" x14ac:dyDescent="0.25">
      <c r="A47" s="3" t="s">
        <v>157</v>
      </c>
      <c r="B47" s="426" t="s">
        <v>146</v>
      </c>
      <c r="C47" s="426"/>
      <c r="D47" s="175" t="s">
        <v>147</v>
      </c>
      <c r="E47" s="175" t="s">
        <v>148</v>
      </c>
      <c r="F47" s="175" t="s">
        <v>149</v>
      </c>
      <c r="G47" s="175" t="s">
        <v>150</v>
      </c>
      <c r="H47" s="175" t="s">
        <v>151</v>
      </c>
      <c r="I47" s="175" t="s">
        <v>152</v>
      </c>
      <c r="J47" s="175" t="s">
        <v>153</v>
      </c>
      <c r="K47" s="175" t="s">
        <v>237</v>
      </c>
    </row>
    <row r="48" spans="1:11" x14ac:dyDescent="0.25">
      <c r="A48" s="3" t="s">
        <v>157</v>
      </c>
      <c r="B48" s="426"/>
      <c r="C48" s="426"/>
      <c r="D48" s="23">
        <v>434</v>
      </c>
      <c r="E48" s="23">
        <v>370</v>
      </c>
      <c r="F48" s="23">
        <v>113</v>
      </c>
      <c r="G48" s="23">
        <v>62</v>
      </c>
      <c r="H48" s="23">
        <v>36</v>
      </c>
      <c r="I48" s="23">
        <v>11</v>
      </c>
      <c r="J48" s="23">
        <v>2</v>
      </c>
      <c r="K48" s="23">
        <f>SUM(D48:J48)</f>
        <v>1028</v>
      </c>
    </row>
    <row r="49" spans="1:11" x14ac:dyDescent="0.25">
      <c r="B49" s="637"/>
      <c r="C49" s="637"/>
    </row>
    <row r="50" spans="1:11" x14ac:dyDescent="0.25">
      <c r="A50" s="3" t="s">
        <v>157</v>
      </c>
      <c r="B50" s="426" t="s">
        <v>154</v>
      </c>
      <c r="C50" s="426"/>
      <c r="D50" s="175" t="s">
        <v>147</v>
      </c>
      <c r="E50" s="175" t="s">
        <v>148</v>
      </c>
      <c r="F50" s="175" t="s">
        <v>149</v>
      </c>
      <c r="G50" s="175" t="s">
        <v>150</v>
      </c>
      <c r="H50" s="175" t="s">
        <v>151</v>
      </c>
      <c r="I50" s="175" t="s">
        <v>152</v>
      </c>
      <c r="J50" s="175" t="s">
        <v>153</v>
      </c>
      <c r="K50" s="175" t="s">
        <v>237</v>
      </c>
    </row>
    <row r="51" spans="1:11" x14ac:dyDescent="0.25">
      <c r="A51" s="3" t="s">
        <v>157</v>
      </c>
      <c r="B51" s="426"/>
      <c r="C51" s="426"/>
      <c r="D51" s="23">
        <v>105</v>
      </c>
      <c r="E51" s="23">
        <v>25</v>
      </c>
      <c r="F51" s="23">
        <v>9</v>
      </c>
      <c r="G51" s="23">
        <v>0</v>
      </c>
      <c r="H51" s="23">
        <v>5</v>
      </c>
      <c r="I51" s="23">
        <v>1</v>
      </c>
      <c r="J51" s="23">
        <v>0</v>
      </c>
      <c r="K51" s="23">
        <f>SUM(D51:J51)</f>
        <v>145</v>
      </c>
    </row>
    <row r="52" spans="1:11" x14ac:dyDescent="0.25"/>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vt:lpstr>
      <vt:lpstr>Enrollment and Persistence</vt:lpstr>
      <vt:lpstr>Admissions</vt:lpstr>
      <vt:lpstr>Transfers</vt:lpstr>
      <vt:lpstr>Offerings</vt:lpstr>
      <vt:lpstr>Student Life</vt:lpstr>
      <vt:lpstr>Expenses</vt:lpstr>
      <vt:lpstr>Financial Aid</vt:lpstr>
      <vt:lpstr>Courses and Faculty</vt:lpstr>
      <vt:lpstr>Majors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Ross Peacock</cp:lastModifiedBy>
  <cp:lastPrinted>2016-01-14T13:17:04Z</cp:lastPrinted>
  <dcterms:created xsi:type="dcterms:W3CDTF">2001-06-11T17:38:48Z</dcterms:created>
  <dcterms:modified xsi:type="dcterms:W3CDTF">2020-03-19T18:19:55Z</dcterms:modified>
</cp:coreProperties>
</file>